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35" windowWidth="28035" windowHeight="13455"/>
  </bookViews>
  <sheets>
    <sheet name="2018년 결산서 총괄표" sheetId="1" r:id="rId1"/>
    <sheet name="세입" sheetId="2" r:id="rId2"/>
    <sheet name="세출 " sheetId="3" r:id="rId3"/>
    <sheet name="2019년 1차 추가경정예산" sheetId="4" r:id="rId4"/>
  </sheets>
  <definedNames>
    <definedName name="_xlnm.Print_Area" localSheetId="1">세입!$A$1:$H$160</definedName>
    <definedName name="_xlnm.Print_Area" localSheetId="2">'세출 '!$A$1:$H$220</definedName>
    <definedName name="_xlnm.Print_Titles" localSheetId="1">세입!$3:$4</definedName>
    <definedName name="_xlnm.Print_Titles" localSheetId="2">'세출 '!$2:$4</definedName>
  </definedNames>
  <calcPr calcId="145621"/>
</workbook>
</file>

<file path=xl/calcChain.xml><?xml version="1.0" encoding="utf-8"?>
<calcChain xmlns="http://schemas.openxmlformats.org/spreadsheetml/2006/main">
  <c r="F211" i="3" l="1"/>
  <c r="F213" i="3" s="1"/>
  <c r="F209" i="3"/>
  <c r="F208" i="3"/>
  <c r="H208" i="3" s="1"/>
  <c r="G207" i="3"/>
  <c r="F206" i="3"/>
  <c r="F212" i="3" s="1"/>
  <c r="F214" i="3" s="1"/>
  <c r="H205" i="3"/>
  <c r="H211" i="3" s="1"/>
  <c r="G205" i="3"/>
  <c r="G211" i="3" s="1"/>
  <c r="G213" i="3" s="1"/>
  <c r="F205" i="3"/>
  <c r="H202" i="3"/>
  <c r="G201" i="3"/>
  <c r="F201" i="3"/>
  <c r="F207" i="3" s="1"/>
  <c r="H207" i="3" s="1"/>
  <c r="H213" i="3" s="1"/>
  <c r="H200" i="3"/>
  <c r="H199" i="3"/>
  <c r="H201" i="3" s="1"/>
  <c r="H196" i="3"/>
  <c r="E193" i="3"/>
  <c r="E195" i="3" s="1"/>
  <c r="H192" i="3"/>
  <c r="F192" i="3"/>
  <c r="G191" i="3"/>
  <c r="G195" i="3" s="1"/>
  <c r="H190" i="3"/>
  <c r="F187" i="3"/>
  <c r="F189" i="3" s="1"/>
  <c r="E187" i="3"/>
  <c r="H186" i="3"/>
  <c r="H185" i="3"/>
  <c r="G185" i="3"/>
  <c r="G189" i="3" s="1"/>
  <c r="E185" i="3"/>
  <c r="E191" i="3" s="1"/>
  <c r="G183" i="3"/>
  <c r="E183" i="3"/>
  <c r="H181" i="3"/>
  <c r="H183" i="3" s="1"/>
  <c r="H179" i="3"/>
  <c r="F179" i="3"/>
  <c r="F185" i="3" s="1"/>
  <c r="F191" i="3" s="1"/>
  <c r="F195" i="3" s="1"/>
  <c r="H178" i="3"/>
  <c r="H177" i="3"/>
  <c r="F177" i="3"/>
  <c r="H174" i="3"/>
  <c r="H173" i="3"/>
  <c r="F169" i="3"/>
  <c r="F171" i="3" s="1"/>
  <c r="F165" i="3"/>
  <c r="F164" i="3"/>
  <c r="F170" i="3" s="1"/>
  <c r="G163" i="3"/>
  <c r="G165" i="3" s="1"/>
  <c r="F163" i="3"/>
  <c r="E163" i="3"/>
  <c r="F162" i="3"/>
  <c r="F168" i="3" s="1"/>
  <c r="H168" i="3" s="1"/>
  <c r="G161" i="3"/>
  <c r="F161" i="3"/>
  <c r="E161" i="3"/>
  <c r="F160" i="3"/>
  <c r="G159" i="3"/>
  <c r="F159" i="3"/>
  <c r="H158" i="3"/>
  <c r="H164" i="3" s="1"/>
  <c r="H157" i="3"/>
  <c r="H163" i="3" s="1"/>
  <c r="H156" i="3"/>
  <c r="H162" i="3" s="1"/>
  <c r="H155" i="3"/>
  <c r="H161" i="3" s="1"/>
  <c r="G151" i="3"/>
  <c r="G169" i="3" s="1"/>
  <c r="F151" i="3"/>
  <c r="F153" i="3" s="1"/>
  <c r="E151" i="3"/>
  <c r="E169" i="3" s="1"/>
  <c r="H150" i="3"/>
  <c r="F150" i="3"/>
  <c r="G149" i="3"/>
  <c r="G167" i="3" s="1"/>
  <c r="F149" i="3"/>
  <c r="F167" i="3" s="1"/>
  <c r="E149" i="3"/>
  <c r="E167" i="3" s="1"/>
  <c r="F147" i="3"/>
  <c r="H145" i="3"/>
  <c r="H147" i="3" s="1"/>
  <c r="H143" i="3"/>
  <c r="F141" i="3"/>
  <c r="H139" i="3"/>
  <c r="H141" i="3" s="1"/>
  <c r="H137" i="3"/>
  <c r="H149" i="3" s="1"/>
  <c r="H136" i="3"/>
  <c r="F133" i="3"/>
  <c r="F135" i="3" s="1"/>
  <c r="E133" i="3"/>
  <c r="H131" i="3"/>
  <c r="H135" i="3" s="1"/>
  <c r="G131" i="3"/>
  <c r="F129" i="3"/>
  <c r="G127" i="3"/>
  <c r="G133" i="3" s="1"/>
  <c r="G135" i="3" s="1"/>
  <c r="F127" i="3"/>
  <c r="E127" i="3"/>
  <c r="F126" i="3"/>
  <c r="F130" i="3" s="1"/>
  <c r="H130" i="3" s="1"/>
  <c r="G125" i="3"/>
  <c r="F125" i="3"/>
  <c r="F131" i="3" s="1"/>
  <c r="E125" i="3"/>
  <c r="E131" i="3" s="1"/>
  <c r="H123" i="3"/>
  <c r="G123" i="3"/>
  <c r="F123" i="3"/>
  <c r="H120" i="3"/>
  <c r="H119" i="3"/>
  <c r="G117" i="3"/>
  <c r="F117" i="3"/>
  <c r="H114" i="3"/>
  <c r="H113" i="3"/>
  <c r="H125" i="3" s="1"/>
  <c r="H111" i="3"/>
  <c r="G111" i="3"/>
  <c r="F111" i="3"/>
  <c r="H108" i="3"/>
  <c r="G99" i="3"/>
  <c r="H98" i="3"/>
  <c r="F98" i="3"/>
  <c r="F100" i="3" s="1"/>
  <c r="H100" i="3" s="1"/>
  <c r="G97" i="3"/>
  <c r="F97" i="3"/>
  <c r="F99" i="3" s="1"/>
  <c r="E97" i="3"/>
  <c r="H96" i="3"/>
  <c r="G95" i="3"/>
  <c r="F95" i="3"/>
  <c r="E95" i="3"/>
  <c r="H94" i="3"/>
  <c r="F93" i="3"/>
  <c r="H91" i="3"/>
  <c r="H97" i="3" s="1"/>
  <c r="H90" i="3"/>
  <c r="H89" i="3"/>
  <c r="H88" i="3"/>
  <c r="H87" i="3"/>
  <c r="F87" i="3"/>
  <c r="E87" i="3"/>
  <c r="H85" i="3"/>
  <c r="H84" i="3"/>
  <c r="H83" i="3"/>
  <c r="H82" i="3"/>
  <c r="H81" i="3"/>
  <c r="G81" i="3"/>
  <c r="F81" i="3"/>
  <c r="H78" i="3"/>
  <c r="H75" i="3"/>
  <c r="F75" i="3"/>
  <c r="E75" i="3"/>
  <c r="H70" i="3"/>
  <c r="F69" i="3"/>
  <c r="H67" i="3"/>
  <c r="H69" i="3" s="1"/>
  <c r="H66" i="3"/>
  <c r="H65" i="3"/>
  <c r="H95" i="3" s="1"/>
  <c r="H64" i="3"/>
  <c r="F62" i="3"/>
  <c r="H62" i="3" s="1"/>
  <c r="F61" i="3"/>
  <c r="F63" i="3" s="1"/>
  <c r="H60" i="3"/>
  <c r="F59" i="3"/>
  <c r="H58" i="3"/>
  <c r="F58" i="3"/>
  <c r="F57" i="3"/>
  <c r="H56" i="3"/>
  <c r="H55" i="3"/>
  <c r="H53" i="3"/>
  <c r="H57" i="3" s="1"/>
  <c r="H51" i="3"/>
  <c r="G51" i="3"/>
  <c r="F51" i="3"/>
  <c r="H50" i="3"/>
  <c r="H49" i="3"/>
  <c r="H61" i="3" s="1"/>
  <c r="H47" i="3"/>
  <c r="F44" i="3"/>
  <c r="F104" i="3" s="1"/>
  <c r="G43" i="3"/>
  <c r="G45" i="3" s="1"/>
  <c r="F43" i="3"/>
  <c r="F103" i="3" s="1"/>
  <c r="E43" i="3"/>
  <c r="E103" i="3" s="1"/>
  <c r="F42" i="3"/>
  <c r="F102" i="3" s="1"/>
  <c r="G41" i="3"/>
  <c r="G101" i="3" s="1"/>
  <c r="G215" i="3" s="1"/>
  <c r="E41" i="3"/>
  <c r="E45" i="3" s="1"/>
  <c r="F40" i="3"/>
  <c r="F34" i="3"/>
  <c r="E33" i="3"/>
  <c r="H32" i="3"/>
  <c r="H44" i="3" s="1"/>
  <c r="H30" i="3"/>
  <c r="H34" i="3" s="1"/>
  <c r="F29" i="3"/>
  <c r="F33" i="3" s="1"/>
  <c r="F28" i="3"/>
  <c r="E27" i="3"/>
  <c r="H24" i="3"/>
  <c r="H28" i="3" s="1"/>
  <c r="H23" i="3"/>
  <c r="H27" i="3" s="1"/>
  <c r="F23" i="3"/>
  <c r="H18" i="3"/>
  <c r="G15" i="3"/>
  <c r="E15" i="3"/>
  <c r="H13" i="3"/>
  <c r="H15" i="3" s="1"/>
  <c r="H11" i="3"/>
  <c r="F11" i="3"/>
  <c r="F15" i="3" s="1"/>
  <c r="E9" i="3"/>
  <c r="H7" i="3"/>
  <c r="H43" i="3" s="1"/>
  <c r="H6" i="3"/>
  <c r="H5" i="3"/>
  <c r="H160" i="2"/>
  <c r="F160" i="2"/>
  <c r="H156" i="2"/>
  <c r="F150" i="2"/>
  <c r="G149" i="2"/>
  <c r="E149" i="2"/>
  <c r="G147" i="2"/>
  <c r="F146" i="2"/>
  <c r="F152" i="2" s="1"/>
  <c r="H152" i="2" s="1"/>
  <c r="H154" i="2" s="1"/>
  <c r="G145" i="2"/>
  <c r="G151" i="2" s="1"/>
  <c r="G153" i="2" s="1"/>
  <c r="F145" i="2"/>
  <c r="F151" i="2" s="1"/>
  <c r="E145" i="2"/>
  <c r="E151" i="2" s="1"/>
  <c r="E153" i="2" s="1"/>
  <c r="H144" i="2"/>
  <c r="H150" i="2" s="1"/>
  <c r="G143" i="2"/>
  <c r="F143" i="2"/>
  <c r="H143" i="2" s="1"/>
  <c r="E143" i="2"/>
  <c r="G141" i="2"/>
  <c r="F141" i="2"/>
  <c r="E141" i="2"/>
  <c r="H140" i="2"/>
  <c r="H139" i="2"/>
  <c r="H137" i="2"/>
  <c r="H141" i="2" s="1"/>
  <c r="H136" i="2"/>
  <c r="G135" i="2"/>
  <c r="F135" i="2"/>
  <c r="E135" i="2"/>
  <c r="H134" i="2"/>
  <c r="H133" i="2"/>
  <c r="H151" i="2" s="1"/>
  <c r="H131" i="2"/>
  <c r="H135" i="2" s="1"/>
  <c r="F131" i="2"/>
  <c r="F149" i="2" s="1"/>
  <c r="H130" i="2"/>
  <c r="G129" i="2"/>
  <c r="F129" i="2"/>
  <c r="E129" i="2"/>
  <c r="H128" i="2"/>
  <c r="H127" i="2"/>
  <c r="H129" i="2" s="1"/>
  <c r="H125" i="2"/>
  <c r="F121" i="2"/>
  <c r="E121" i="2"/>
  <c r="F120" i="2"/>
  <c r="F116" i="2"/>
  <c r="F122" i="2" s="1"/>
  <c r="H115" i="2"/>
  <c r="G115" i="2"/>
  <c r="G121" i="2" s="1"/>
  <c r="F115" i="2"/>
  <c r="F114" i="2"/>
  <c r="G113" i="2"/>
  <c r="G119" i="2" s="1"/>
  <c r="E113" i="2"/>
  <c r="E119" i="2" s="1"/>
  <c r="G111" i="2"/>
  <c r="E111" i="2"/>
  <c r="H109" i="2"/>
  <c r="H111" i="2" s="1"/>
  <c r="H107" i="2"/>
  <c r="G105" i="2"/>
  <c r="F105" i="2"/>
  <c r="E105" i="2"/>
  <c r="H104" i="2"/>
  <c r="H116" i="2" s="1"/>
  <c r="H122" i="2" s="1"/>
  <c r="H103" i="2"/>
  <c r="H102" i="2"/>
  <c r="H114" i="2" s="1"/>
  <c r="F101" i="2"/>
  <c r="H101" i="2" s="1"/>
  <c r="H105" i="2" s="1"/>
  <c r="F97" i="2"/>
  <c r="H94" i="2"/>
  <c r="H100" i="2" s="1"/>
  <c r="F94" i="2"/>
  <c r="F92" i="2"/>
  <c r="F98" i="2" s="1"/>
  <c r="H91" i="2"/>
  <c r="G91" i="2"/>
  <c r="G97" i="2" s="1"/>
  <c r="F91" i="2"/>
  <c r="E91" i="2"/>
  <c r="E97" i="2" s="1"/>
  <c r="H90" i="2"/>
  <c r="H96" i="2" s="1"/>
  <c r="F90" i="2"/>
  <c r="F96" i="2" s="1"/>
  <c r="G89" i="2"/>
  <c r="G95" i="2" s="1"/>
  <c r="F89" i="2"/>
  <c r="F95" i="2" s="1"/>
  <c r="E89" i="2"/>
  <c r="E95" i="2" s="1"/>
  <c r="F87" i="2"/>
  <c r="H85" i="2"/>
  <c r="H87" i="2" s="1"/>
  <c r="H83" i="2"/>
  <c r="H81" i="2"/>
  <c r="F81" i="2"/>
  <c r="H80" i="2"/>
  <c r="H92" i="2" s="1"/>
  <c r="H98" i="2" s="1"/>
  <c r="H79" i="2"/>
  <c r="H78" i="2"/>
  <c r="H77" i="2"/>
  <c r="H67" i="2"/>
  <c r="H69" i="2" s="1"/>
  <c r="G67" i="2"/>
  <c r="G73" i="2" s="1"/>
  <c r="F67" i="2"/>
  <c r="F73" i="2" s="1"/>
  <c r="E67" i="2"/>
  <c r="E73" i="2" s="1"/>
  <c r="H65" i="2"/>
  <c r="G65" i="2"/>
  <c r="G71" i="2" s="1"/>
  <c r="F65" i="2"/>
  <c r="F71" i="2" s="1"/>
  <c r="E65" i="2"/>
  <c r="E71" i="2" s="1"/>
  <c r="H71" i="2" s="1"/>
  <c r="H63" i="2"/>
  <c r="G63" i="2"/>
  <c r="E63" i="2"/>
  <c r="H61" i="2"/>
  <c r="H59" i="2"/>
  <c r="G57" i="2"/>
  <c r="E57" i="2"/>
  <c r="H55" i="2"/>
  <c r="H57" i="2" s="1"/>
  <c r="H53" i="2"/>
  <c r="G43" i="2"/>
  <c r="G49" i="2" s="1"/>
  <c r="F43" i="2"/>
  <c r="H43" i="2" s="1"/>
  <c r="E43" i="2"/>
  <c r="E49" i="2" s="1"/>
  <c r="G41" i="2"/>
  <c r="G47" i="2" s="1"/>
  <c r="G155" i="2" s="1"/>
  <c r="F41" i="2"/>
  <c r="H41" i="2" s="1"/>
  <c r="E41" i="2"/>
  <c r="E47" i="2" s="1"/>
  <c r="E39" i="2"/>
  <c r="H37" i="2"/>
  <c r="H39" i="2" s="1"/>
  <c r="H35" i="2"/>
  <c r="E33" i="2"/>
  <c r="H31" i="2"/>
  <c r="H33" i="2" s="1"/>
  <c r="H29" i="2"/>
  <c r="E27" i="2"/>
  <c r="H25" i="2"/>
  <c r="H27" i="2" s="1"/>
  <c r="H23" i="2"/>
  <c r="G15" i="2"/>
  <c r="F15" i="2"/>
  <c r="E15" i="2"/>
  <c r="H13" i="2"/>
  <c r="H15" i="2" s="1"/>
  <c r="G13" i="2"/>
  <c r="F13" i="2"/>
  <c r="F19" i="2" s="1"/>
  <c r="E13" i="2"/>
  <c r="H11" i="2"/>
  <c r="G11" i="2"/>
  <c r="F11" i="2"/>
  <c r="F17" i="2" s="1"/>
  <c r="E11" i="2"/>
  <c r="H9" i="2"/>
  <c r="F9" i="2"/>
  <c r="H7" i="2"/>
  <c r="H5" i="2"/>
  <c r="L45" i="1"/>
  <c r="K44" i="1"/>
  <c r="L44" i="1" s="1"/>
  <c r="L43" i="1" s="1"/>
  <c r="J44" i="1"/>
  <c r="J43" i="1" s="1"/>
  <c r="K43" i="1"/>
  <c r="L42" i="1"/>
  <c r="L41" i="1"/>
  <c r="K40" i="1"/>
  <c r="L40" i="1" s="1"/>
  <c r="J40" i="1"/>
  <c r="J39" i="1" s="1"/>
  <c r="L38" i="1"/>
  <c r="L37" i="1"/>
  <c r="K37" i="1"/>
  <c r="J37" i="1"/>
  <c r="L36" i="1"/>
  <c r="L35" i="1"/>
  <c r="F35" i="1"/>
  <c r="K34" i="1"/>
  <c r="L34" i="1" s="1"/>
  <c r="J34" i="1"/>
  <c r="F34" i="1"/>
  <c r="J33" i="1"/>
  <c r="F33" i="1"/>
  <c r="L32" i="1"/>
  <c r="F32" i="1"/>
  <c r="E32" i="1"/>
  <c r="D32" i="1"/>
  <c r="L31" i="1"/>
  <c r="F31" i="1"/>
  <c r="E31" i="1"/>
  <c r="D31" i="1"/>
  <c r="L26" i="1"/>
  <c r="F26" i="1"/>
  <c r="K25" i="1"/>
  <c r="L25" i="1" s="1"/>
  <c r="J25" i="1"/>
  <c r="F25" i="1"/>
  <c r="K24" i="1"/>
  <c r="L24" i="1" s="1"/>
  <c r="J24" i="1"/>
  <c r="F24" i="1"/>
  <c r="E24" i="1"/>
  <c r="D24" i="1"/>
  <c r="L23" i="1"/>
  <c r="F23" i="1"/>
  <c r="E23" i="1"/>
  <c r="D23" i="1"/>
  <c r="L22" i="1"/>
  <c r="F22" i="1"/>
  <c r="L21" i="1"/>
  <c r="F21" i="1"/>
  <c r="L20" i="1"/>
  <c r="F20" i="1"/>
  <c r="E20" i="1"/>
  <c r="D20" i="1"/>
  <c r="L19" i="1"/>
  <c r="F19" i="1"/>
  <c r="E19" i="1"/>
  <c r="D19" i="1"/>
  <c r="K18" i="1"/>
  <c r="L18" i="1" s="1"/>
  <c r="J18" i="1"/>
  <c r="F18" i="1"/>
  <c r="L17" i="1"/>
  <c r="F17" i="1"/>
  <c r="L16" i="1"/>
  <c r="E16" i="1"/>
  <c r="F16" i="1" s="1"/>
  <c r="D16" i="1"/>
  <c r="D15" i="1" s="1"/>
  <c r="F15" i="1" s="1"/>
  <c r="K15" i="1"/>
  <c r="L15" i="1" s="1"/>
  <c r="J15" i="1"/>
  <c r="E15" i="1"/>
  <c r="L14" i="1"/>
  <c r="F14" i="1"/>
  <c r="L13" i="1"/>
  <c r="F13" i="1"/>
  <c r="L12" i="1"/>
  <c r="F12" i="1"/>
  <c r="L11" i="1"/>
  <c r="E11" i="1"/>
  <c r="F11" i="1" s="1"/>
  <c r="D11" i="1"/>
  <c r="D10" i="1" s="1"/>
  <c r="L10" i="1"/>
  <c r="E10" i="1"/>
  <c r="F10" i="1" s="1"/>
  <c r="L9" i="1"/>
  <c r="F9" i="1"/>
  <c r="K8" i="1"/>
  <c r="K7" i="1" s="1"/>
  <c r="J8" i="1"/>
  <c r="E8" i="1"/>
  <c r="E7" i="1" s="1"/>
  <c r="D8" i="1"/>
  <c r="D7" i="1" s="1"/>
  <c r="D6" i="1" s="1"/>
  <c r="J7" i="1"/>
  <c r="J6" i="1" s="1"/>
  <c r="F217" i="3" l="1"/>
  <c r="H63" i="3"/>
  <c r="H212" i="3"/>
  <c r="H214" i="3"/>
  <c r="E217" i="3"/>
  <c r="H167" i="3"/>
  <c r="H165" i="3"/>
  <c r="F172" i="3"/>
  <c r="H170" i="3"/>
  <c r="H172" i="3" s="1"/>
  <c r="H103" i="3"/>
  <c r="H102" i="3"/>
  <c r="H104" i="3"/>
  <c r="F106" i="3"/>
  <c r="F218" i="3"/>
  <c r="H99" i="3"/>
  <c r="E135" i="3"/>
  <c r="H166" i="3"/>
  <c r="H191" i="3"/>
  <c r="F46" i="3"/>
  <c r="H59" i="3"/>
  <c r="E101" i="3"/>
  <c r="E215" i="3" s="1"/>
  <c r="H215" i="3" s="1"/>
  <c r="G103" i="3"/>
  <c r="H151" i="3"/>
  <c r="F41" i="3"/>
  <c r="F101" i="3" s="1"/>
  <c r="F215" i="3" s="1"/>
  <c r="H42" i="3"/>
  <c r="H46" i="3" s="1"/>
  <c r="G129" i="3"/>
  <c r="H129" i="3" s="1"/>
  <c r="F132" i="3"/>
  <c r="H132" i="3" s="1"/>
  <c r="H159" i="3"/>
  <c r="E188" i="3"/>
  <c r="H193" i="3"/>
  <c r="H195" i="3" s="1"/>
  <c r="H206" i="3"/>
  <c r="H187" i="3"/>
  <c r="H189" i="3" s="1"/>
  <c r="H93" i="3"/>
  <c r="H117" i="3"/>
  <c r="F183" i="3"/>
  <c r="H29" i="3"/>
  <c r="H33" i="3" s="1"/>
  <c r="H160" i="3"/>
  <c r="F166" i="3"/>
  <c r="E157" i="2"/>
  <c r="E51" i="2"/>
  <c r="H49" i="2"/>
  <c r="E75" i="2"/>
  <c r="H73" i="2"/>
  <c r="H75" i="2" s="1"/>
  <c r="G99" i="2"/>
  <c r="E155" i="2"/>
  <c r="H45" i="2"/>
  <c r="F75" i="2"/>
  <c r="H95" i="2"/>
  <c r="F99" i="2"/>
  <c r="E123" i="2"/>
  <c r="G123" i="2"/>
  <c r="H121" i="2"/>
  <c r="F153" i="2"/>
  <c r="H149" i="2"/>
  <c r="H153" i="2" s="1"/>
  <c r="H17" i="2"/>
  <c r="H19" i="2"/>
  <c r="F21" i="2"/>
  <c r="F157" i="2"/>
  <c r="G51" i="2"/>
  <c r="G75" i="2"/>
  <c r="G157" i="2"/>
  <c r="H97" i="2"/>
  <c r="E99" i="2"/>
  <c r="F45" i="2"/>
  <c r="F47" i="2"/>
  <c r="H47" i="2" s="1"/>
  <c r="F49" i="2"/>
  <c r="F51" i="2" s="1"/>
  <c r="F93" i="2"/>
  <c r="H120" i="2"/>
  <c r="G45" i="2"/>
  <c r="E69" i="2"/>
  <c r="G93" i="2"/>
  <c r="F113" i="2"/>
  <c r="G117" i="2"/>
  <c r="H146" i="2"/>
  <c r="F69" i="2"/>
  <c r="H89" i="2"/>
  <c r="H93" i="2" s="1"/>
  <c r="E147" i="2"/>
  <c r="F148" i="2"/>
  <c r="E45" i="2"/>
  <c r="G69" i="2"/>
  <c r="E93" i="2"/>
  <c r="E117" i="2"/>
  <c r="H145" i="2"/>
  <c r="H147" i="2" s="1"/>
  <c r="F147" i="2"/>
  <c r="L7" i="1"/>
  <c r="K6" i="1"/>
  <c r="L6" i="1" s="1"/>
  <c r="F7" i="1"/>
  <c r="E6" i="1"/>
  <c r="F6" i="1" s="1"/>
  <c r="K33" i="1"/>
  <c r="L33" i="1" s="1"/>
  <c r="L8" i="1"/>
  <c r="F8" i="1"/>
  <c r="K39" i="1"/>
  <c r="L39" i="1" s="1"/>
  <c r="H106" i="3" l="1"/>
  <c r="H41" i="3"/>
  <c r="F105" i="3"/>
  <c r="H169" i="3"/>
  <c r="H171" i="3" s="1"/>
  <c r="H153" i="3"/>
  <c r="F219" i="3"/>
  <c r="H217" i="3"/>
  <c r="E219" i="3"/>
  <c r="F45" i="3"/>
  <c r="G217" i="3"/>
  <c r="G219" i="3" s="1"/>
  <c r="G105" i="3"/>
  <c r="H218" i="3"/>
  <c r="F216" i="3"/>
  <c r="H216" i="3" s="1"/>
  <c r="E105" i="3"/>
  <c r="F119" i="2"/>
  <c r="F117" i="2"/>
  <c r="H113" i="2"/>
  <c r="H117" i="2" s="1"/>
  <c r="H148" i="2"/>
  <c r="F154" i="2"/>
  <c r="G162" i="2"/>
  <c r="G159" i="2"/>
  <c r="H157" i="2"/>
  <c r="H21" i="2"/>
  <c r="H51" i="2"/>
  <c r="H99" i="2"/>
  <c r="E159" i="2"/>
  <c r="E162" i="2"/>
  <c r="H162" i="2" s="1"/>
  <c r="H101" i="3" l="1"/>
  <c r="H105" i="3" s="1"/>
  <c r="H45" i="3"/>
  <c r="H220" i="3"/>
  <c r="F220" i="3"/>
  <c r="H219" i="3"/>
  <c r="F123" i="2"/>
  <c r="F155" i="2"/>
  <c r="H119" i="2"/>
  <c r="H123" i="2" s="1"/>
  <c r="H155" i="2" l="1"/>
  <c r="H159" i="2" s="1"/>
  <c r="F159" i="2"/>
</calcChain>
</file>

<file path=xl/sharedStrings.xml><?xml version="1.0" encoding="utf-8"?>
<sst xmlns="http://schemas.openxmlformats.org/spreadsheetml/2006/main" count="557" uniqueCount="187">
  <si>
    <t>1) 세입․세출 총괄</t>
    <phoneticPr fontId="5" type="noConversion"/>
  </si>
  <si>
    <t>세       입</t>
  </si>
  <si>
    <t>세       출</t>
  </si>
  <si>
    <t>관</t>
  </si>
  <si>
    <t>항</t>
  </si>
  <si>
    <t>목</t>
  </si>
  <si>
    <t>2018예산</t>
    <phoneticPr fontId="5" type="noConversion"/>
  </si>
  <si>
    <t>2018년결산</t>
    <phoneticPr fontId="5" type="noConversion"/>
  </si>
  <si>
    <t>증감(B)-(A)</t>
    <phoneticPr fontId="4" type="noConversion"/>
  </si>
  <si>
    <t>2018예산</t>
    <phoneticPr fontId="5" type="noConversion"/>
  </si>
  <si>
    <t>2018년결산</t>
    <phoneticPr fontId="5" type="noConversion"/>
  </si>
  <si>
    <t>증감(B)-(A)</t>
  </si>
  <si>
    <t>(A)</t>
  </si>
  <si>
    <t>(B)</t>
  </si>
  <si>
    <t>금 액</t>
  </si>
  <si>
    <t>총    계</t>
  </si>
  <si>
    <t>입소자부담금수입</t>
    <phoneticPr fontId="4" type="noConversion"/>
  </si>
  <si>
    <t>사 무 비</t>
  </si>
  <si>
    <t>입소비용수입</t>
    <phoneticPr fontId="4" type="noConversion"/>
  </si>
  <si>
    <t>인건비</t>
    <phoneticPr fontId="4" type="noConversion"/>
  </si>
  <si>
    <t>입소비용</t>
    <phoneticPr fontId="4" type="noConversion"/>
  </si>
  <si>
    <t>급여</t>
    <phoneticPr fontId="4" type="noConversion"/>
  </si>
  <si>
    <t>보조금</t>
    <phoneticPr fontId="4" type="noConversion"/>
  </si>
  <si>
    <t>제수당</t>
    <phoneticPr fontId="4" type="noConversion"/>
  </si>
  <si>
    <t>보조금</t>
    <phoneticPr fontId="4" type="noConversion"/>
  </si>
  <si>
    <t>일용잡급</t>
    <phoneticPr fontId="4" type="noConversion"/>
  </si>
  <si>
    <t>시보조금</t>
    <phoneticPr fontId="4" type="noConversion"/>
  </si>
  <si>
    <t>퇴직금및퇴직금적립</t>
    <phoneticPr fontId="4" type="noConversion"/>
  </si>
  <si>
    <t>구보조금</t>
    <phoneticPr fontId="4" type="noConversion"/>
  </si>
  <si>
    <t>사회보험</t>
    <phoneticPr fontId="4" type="noConversion"/>
  </si>
  <si>
    <t>기타보조금</t>
    <phoneticPr fontId="4" type="noConversion"/>
  </si>
  <si>
    <t>기타후생경비</t>
    <phoneticPr fontId="4" type="noConversion"/>
  </si>
  <si>
    <t>후원금</t>
    <phoneticPr fontId="4" type="noConversion"/>
  </si>
  <si>
    <t>업무추진비</t>
    <phoneticPr fontId="4" type="noConversion"/>
  </si>
  <si>
    <t>후원금</t>
    <phoneticPr fontId="4" type="noConversion"/>
  </si>
  <si>
    <t>기관운영비</t>
    <phoneticPr fontId="4" type="noConversion"/>
  </si>
  <si>
    <t>지정후원금</t>
    <phoneticPr fontId="4" type="noConversion"/>
  </si>
  <si>
    <t>회의비</t>
    <phoneticPr fontId="5" type="noConversion"/>
  </si>
  <si>
    <t>비지정후원금</t>
    <phoneticPr fontId="4" type="noConversion"/>
  </si>
  <si>
    <t>운영비</t>
    <phoneticPr fontId="4" type="noConversion"/>
  </si>
  <si>
    <t>전입금</t>
    <phoneticPr fontId="4" type="noConversion"/>
  </si>
  <si>
    <t>여비</t>
    <phoneticPr fontId="5" type="noConversion"/>
  </si>
  <si>
    <t>전입금</t>
    <phoneticPr fontId="4" type="noConversion"/>
  </si>
  <si>
    <t>수용비및수수료</t>
    <phoneticPr fontId="5" type="noConversion"/>
  </si>
  <si>
    <t>법인전입금</t>
    <phoneticPr fontId="4" type="noConversion"/>
  </si>
  <si>
    <t>공공요금</t>
    <phoneticPr fontId="5" type="noConversion"/>
  </si>
  <si>
    <t>법인전입금(후원금)</t>
    <phoneticPr fontId="4" type="noConversion"/>
  </si>
  <si>
    <t>제세공과금</t>
    <phoneticPr fontId="4" type="noConversion"/>
  </si>
  <si>
    <t>이월금</t>
    <phoneticPr fontId="4" type="noConversion"/>
  </si>
  <si>
    <t>기타운영비</t>
    <phoneticPr fontId="5" type="noConversion"/>
  </si>
  <si>
    <t>이월금</t>
    <phoneticPr fontId="4" type="noConversion"/>
  </si>
  <si>
    <t>재산조성비</t>
    <phoneticPr fontId="4" type="noConversion"/>
  </si>
  <si>
    <t>전년도이월금</t>
    <phoneticPr fontId="4" type="noConversion"/>
  </si>
  <si>
    <t>시설비</t>
    <phoneticPr fontId="4" type="noConversion"/>
  </si>
  <si>
    <t>전년도이월금(후원금)</t>
    <phoneticPr fontId="4" type="noConversion"/>
  </si>
  <si>
    <t>시설비</t>
    <phoneticPr fontId="4" type="noConversion"/>
  </si>
  <si>
    <t>2018예산</t>
    <phoneticPr fontId="5" type="noConversion"/>
  </si>
  <si>
    <t>2018년결산</t>
    <phoneticPr fontId="5" type="noConversion"/>
  </si>
  <si>
    <t>증감(B)-(A)</t>
    <phoneticPr fontId="4" type="noConversion"/>
  </si>
  <si>
    <t>잡수입</t>
    <phoneticPr fontId="4" type="noConversion"/>
  </si>
  <si>
    <t>자산취득비</t>
    <phoneticPr fontId="4" type="noConversion"/>
  </si>
  <si>
    <t>잡수입</t>
    <phoneticPr fontId="4" type="noConversion"/>
  </si>
  <si>
    <t>시설장비유지비</t>
    <phoneticPr fontId="4" type="noConversion"/>
  </si>
  <si>
    <t>불용품매각대</t>
    <phoneticPr fontId="4" type="noConversion"/>
  </si>
  <si>
    <t>사업비</t>
    <phoneticPr fontId="4" type="noConversion"/>
  </si>
  <si>
    <t>기타예금(이자수입)</t>
    <phoneticPr fontId="4" type="noConversion"/>
  </si>
  <si>
    <t>운영비</t>
    <phoneticPr fontId="4" type="noConversion"/>
  </si>
  <si>
    <t>기타잡수입</t>
    <phoneticPr fontId="4" type="noConversion"/>
  </si>
  <si>
    <t>생계비</t>
    <phoneticPr fontId="4" type="noConversion"/>
  </si>
  <si>
    <t>수용기관경비</t>
    <phoneticPr fontId="4" type="noConversion"/>
  </si>
  <si>
    <t>사업비</t>
    <phoneticPr fontId="4" type="noConversion"/>
  </si>
  <si>
    <t>프로그램사업비</t>
    <phoneticPr fontId="4" type="noConversion"/>
  </si>
  <si>
    <t>예비비</t>
    <phoneticPr fontId="4" type="noConversion"/>
  </si>
  <si>
    <t>예비비</t>
    <phoneticPr fontId="5" type="noConversion"/>
  </si>
  <si>
    <t>예비비</t>
    <phoneticPr fontId="4" type="noConversion"/>
  </si>
  <si>
    <t>반환금</t>
    <phoneticPr fontId="4" type="noConversion"/>
  </si>
  <si>
    <t>이월금</t>
    <phoneticPr fontId="4" type="noConversion"/>
  </si>
  <si>
    <t>이월금</t>
    <phoneticPr fontId="4" type="noConversion"/>
  </si>
  <si>
    <t>차년도이월금</t>
    <phoneticPr fontId="4" type="noConversion"/>
  </si>
  <si>
    <t xml:space="preserve">    2)  세입 </t>
    <phoneticPr fontId="4" type="noConversion"/>
  </si>
  <si>
    <t>(단위 :원)</t>
    <phoneticPr fontId="4" type="noConversion"/>
  </si>
  <si>
    <t>과목</t>
  </si>
  <si>
    <t>구분</t>
  </si>
  <si>
    <t>정부부조금</t>
    <phoneticPr fontId="4" type="noConversion"/>
  </si>
  <si>
    <t>법인자부담</t>
    <phoneticPr fontId="4" type="noConversion"/>
  </si>
  <si>
    <t>후원금</t>
    <phoneticPr fontId="4" type="noConversion"/>
  </si>
  <si>
    <t>계</t>
  </si>
  <si>
    <t>입소자
부담금
수입</t>
    <phoneticPr fontId="4" type="noConversion"/>
  </si>
  <si>
    <t>입소비용
수입</t>
    <phoneticPr fontId="4" type="noConversion"/>
  </si>
  <si>
    <t>입소비용수입</t>
    <phoneticPr fontId="4" type="noConversion"/>
  </si>
  <si>
    <t>예산</t>
  </si>
  <si>
    <t>결산</t>
  </si>
  <si>
    <t>증감</t>
  </si>
  <si>
    <t>합계</t>
    <phoneticPr fontId="4" type="noConversion"/>
  </si>
  <si>
    <t>보조금</t>
    <phoneticPr fontId="4" type="noConversion"/>
  </si>
  <si>
    <t>시보조금</t>
    <phoneticPr fontId="4" type="noConversion"/>
  </si>
  <si>
    <t>구보조금</t>
    <phoneticPr fontId="4" type="noConversion"/>
  </si>
  <si>
    <t>기타 
보조금</t>
    <phoneticPr fontId="4" type="noConversion"/>
  </si>
  <si>
    <t>합  계</t>
    <phoneticPr fontId="4" type="noConversion"/>
  </si>
  <si>
    <t>&lt;0&gt;</t>
    <phoneticPr fontId="4" type="noConversion"/>
  </si>
  <si>
    <t xml:space="preserve">후원금 </t>
    <phoneticPr fontId="4" type="noConversion"/>
  </si>
  <si>
    <t>지정후원금</t>
    <phoneticPr fontId="4" type="noConversion"/>
  </si>
  <si>
    <t>비지정후원금</t>
    <phoneticPr fontId="4" type="noConversion"/>
  </si>
  <si>
    <t>전입금</t>
    <phoneticPr fontId="4" type="noConversion"/>
  </si>
  <si>
    <t>법인전입금</t>
  </si>
  <si>
    <t>&lt;4,793,000&gt;</t>
    <phoneticPr fontId="4" type="noConversion"/>
  </si>
  <si>
    <t>법인전입금
(후원금)</t>
    <phoneticPr fontId="4" type="noConversion"/>
  </si>
  <si>
    <t>이월금</t>
    <phoneticPr fontId="4" type="noConversion"/>
  </si>
  <si>
    <t>전년도이월금</t>
    <phoneticPr fontId="4" type="noConversion"/>
  </si>
  <si>
    <t>&lt;1,830,362&gt;</t>
    <phoneticPr fontId="4" type="noConversion"/>
  </si>
  <si>
    <t>전년도이월금(후원금)</t>
    <phoneticPr fontId="4" type="noConversion"/>
  </si>
  <si>
    <t>예산</t>
    <phoneticPr fontId="4" type="noConversion"/>
  </si>
  <si>
    <t>잡수입</t>
    <phoneticPr fontId="4" type="noConversion"/>
  </si>
  <si>
    <t>불용품매각대</t>
    <phoneticPr fontId="4" type="noConversion"/>
  </si>
  <si>
    <t>기타예금
(이자수입)</t>
    <phoneticPr fontId="4" type="noConversion"/>
  </si>
  <si>
    <t>&lt;2,481&gt;</t>
    <phoneticPr fontId="4" type="noConversion"/>
  </si>
  <si>
    <t>기타잡수입</t>
    <phoneticPr fontId="4" type="noConversion"/>
  </si>
  <si>
    <t>총  계</t>
    <phoneticPr fontId="4" type="noConversion"/>
  </si>
  <si>
    <t>&lt;6,625,843&gt;</t>
    <phoneticPr fontId="4" type="noConversion"/>
  </si>
  <si>
    <t xml:space="preserve"> 3)  세출</t>
    <phoneticPr fontId="4" type="noConversion"/>
  </si>
  <si>
    <t>(단위 : 원)</t>
    <phoneticPr fontId="4" type="noConversion"/>
  </si>
  <si>
    <t>정부보조금</t>
    <phoneticPr fontId="4" type="noConversion"/>
  </si>
  <si>
    <t>후원금</t>
  </si>
  <si>
    <t>사무비</t>
    <phoneticPr fontId="4" type="noConversion"/>
  </si>
  <si>
    <t>인건비</t>
  </si>
  <si>
    <t>급여</t>
  </si>
  <si>
    <t>&lt;0&gt;</t>
  </si>
  <si>
    <t>`</t>
    <phoneticPr fontId="4" type="noConversion"/>
  </si>
  <si>
    <t>제수당</t>
  </si>
  <si>
    <t>일용잡금</t>
    <phoneticPr fontId="4" type="noConversion"/>
  </si>
  <si>
    <t xml:space="preserve"> 퇴직금및
퇴직금적립</t>
    <phoneticPr fontId="4" type="noConversion"/>
  </si>
  <si>
    <t>사회보험</t>
    <phoneticPr fontId="4" type="noConversion"/>
  </si>
  <si>
    <t>기타후생경비</t>
    <phoneticPr fontId="4" type="noConversion"/>
  </si>
  <si>
    <t>업무추진비</t>
    <phoneticPr fontId="4" type="noConversion"/>
  </si>
  <si>
    <t>기관운영비</t>
    <phoneticPr fontId="4" type="noConversion"/>
  </si>
  <si>
    <t>회의비</t>
    <phoneticPr fontId="4" type="noConversion"/>
  </si>
  <si>
    <t>운영비</t>
    <phoneticPr fontId="4" type="noConversion"/>
  </si>
  <si>
    <t>여비</t>
    <phoneticPr fontId="4" type="noConversion"/>
  </si>
  <si>
    <t>결산</t>
    <phoneticPr fontId="4" type="noConversion"/>
  </si>
  <si>
    <t>증감</t>
    <phoneticPr fontId="4" type="noConversion"/>
  </si>
  <si>
    <t>수용비및수수료</t>
    <phoneticPr fontId="4" type="noConversion"/>
  </si>
  <si>
    <t>공공요금</t>
    <phoneticPr fontId="4" type="noConversion"/>
  </si>
  <si>
    <t>제세공과금</t>
    <phoneticPr fontId="4" type="noConversion"/>
  </si>
  <si>
    <t>기타운영비</t>
    <phoneticPr fontId="4" type="noConversion"/>
  </si>
  <si>
    <t>&lt;705,290&gt;</t>
    <phoneticPr fontId="4" type="noConversion"/>
  </si>
  <si>
    <t>재산
조성비</t>
    <phoneticPr fontId="4" type="noConversion"/>
  </si>
  <si>
    <t>시설비</t>
    <phoneticPr fontId="4" type="noConversion"/>
  </si>
  <si>
    <t>자산취득비</t>
    <phoneticPr fontId="4" type="noConversion"/>
  </si>
  <si>
    <t>시설장비유지비</t>
    <phoneticPr fontId="4" type="noConversion"/>
  </si>
  <si>
    <t>사업비</t>
    <phoneticPr fontId="4" type="noConversion"/>
  </si>
  <si>
    <t>생계비</t>
    <phoneticPr fontId="4" type="noConversion"/>
  </si>
  <si>
    <t>수용기관경비</t>
    <phoneticPr fontId="4" type="noConversion"/>
  </si>
  <si>
    <t>프로그램사업비</t>
    <phoneticPr fontId="4" type="noConversion"/>
  </si>
  <si>
    <t>예비비</t>
    <phoneticPr fontId="4" type="noConversion"/>
  </si>
  <si>
    <t>반환금(보조금)</t>
    <phoneticPr fontId="4" type="noConversion"/>
  </si>
  <si>
    <t>차년도이월금</t>
    <phoneticPr fontId="4" type="noConversion"/>
  </si>
  <si>
    <t>2019년 사랑의그룹홈1차 추경 예산(안)</t>
  </si>
  <si>
    <r>
      <t xml:space="preserve">세입․세출 총괄표                                                                                                                                       </t>
    </r>
    <r>
      <rPr>
        <sz val="11"/>
        <color indexed="8"/>
        <rFont val="나눔고딕"/>
        <family val="3"/>
        <charset val="129"/>
      </rPr>
      <t>  (단위 : 천원)</t>
    </r>
  </si>
  <si>
    <t>(단위 :천원)</t>
  </si>
  <si>
    <t>2019년 예산</t>
  </si>
  <si>
    <t>2019년 1차추경</t>
  </si>
  <si>
    <t>증 감  (B)-(A)</t>
  </si>
  <si>
    <t>액 수</t>
  </si>
  <si>
    <t>비율</t>
  </si>
  <si>
    <t>보조금수입</t>
  </si>
  <si>
    <t xml:space="preserve"> 사무비</t>
  </si>
  <si>
    <t xml:space="preserve"> 보조금</t>
  </si>
  <si>
    <t xml:space="preserve"> 인건비</t>
  </si>
  <si>
    <t>시보조금</t>
  </si>
  <si>
    <t>구보조금</t>
  </si>
  <si>
    <t xml:space="preserve"> 퇴직금및퇴직적립금</t>
  </si>
  <si>
    <t xml:space="preserve"> 후원금</t>
  </si>
  <si>
    <t>사회보험부담금</t>
  </si>
  <si>
    <t>지정후원금</t>
  </si>
  <si>
    <t>기타후생경비</t>
  </si>
  <si>
    <t>비지정후원금</t>
  </si>
  <si>
    <t>업무추진비</t>
  </si>
  <si>
    <t>이월금</t>
  </si>
  <si>
    <t xml:space="preserve"> 기관운영비</t>
  </si>
  <si>
    <t xml:space="preserve"> 이월금</t>
  </si>
  <si>
    <t xml:space="preserve"> 회의비</t>
  </si>
  <si>
    <t>전년도이월금</t>
  </si>
  <si>
    <t>사 업 비</t>
  </si>
  <si>
    <t>전년도이월금(후원금)</t>
  </si>
  <si>
    <t>사업비</t>
  </si>
  <si>
    <t>프로그램사업비</t>
  </si>
  <si>
    <t>2018년 사랑의그룹홈 세입․세출결산서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</si>
</sst>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2" formatCode="_-&quot;₩&quot;* #,##0_-;\-&quot;₩&quot;* #,##0_-;_-&quot;₩&quot;* &quot;-&quot;_-;_-@_-"/>
    <numFmt numFmtId="41" formatCode="_-* #,##0_-;\-* #,##0_-;_-* &quot;-&quot;_-;_-@_-"/>
    <numFmt numFmtId="176" formatCode="#,##0_);[Red]\(#,##0\)"/>
    <numFmt numFmtId="177" formatCode="#,##0_ "/>
    <numFmt numFmtId="178" formatCode="#,##0_ ;[Red]\-#,##0\ "/>
    <numFmt numFmtId="179" formatCode="\&lt;0\&gt;"/>
    <numFmt numFmtId="180" formatCode="\&lt;###,###,###\&gt;"/>
    <numFmt numFmtId="181" formatCode="###,###,###"/>
    <numFmt numFmtId="182" formatCode="0.0%"/>
    <numFmt numFmtId="184" formatCode="#,##0.0_ "/>
    <numFmt numFmtId="189" formatCode="#,###,"/>
  </numFmts>
  <fonts count="45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b/>
      <sz val="16.2"/>
      <color rgb="FF000000"/>
      <name val="돋움"/>
      <family val="3"/>
      <charset val="129"/>
    </font>
    <font>
      <sz val="8"/>
      <name val="돋움"/>
      <family val="3"/>
      <charset val="129"/>
    </font>
    <font>
      <sz val="8"/>
      <name val="맑은 고딕"/>
      <family val="3"/>
      <charset val="129"/>
    </font>
    <font>
      <sz val="11"/>
      <color rgb="FF000000"/>
      <name val="돋움"/>
      <family val="3"/>
      <charset val="129"/>
    </font>
    <font>
      <sz val="11"/>
      <color theme="1"/>
      <name val="돋움"/>
      <family val="3"/>
      <charset val="129"/>
    </font>
    <font>
      <sz val="9"/>
      <color rgb="FF000000"/>
      <name val="돋움"/>
      <family val="3"/>
      <charset val="129"/>
    </font>
    <font>
      <sz val="9"/>
      <name val="돋움"/>
      <family val="3"/>
      <charset val="129"/>
    </font>
    <font>
      <b/>
      <sz val="9"/>
      <color rgb="FF000000"/>
      <name val="돋움"/>
      <family val="3"/>
      <charset val="129"/>
    </font>
    <font>
      <sz val="9"/>
      <color indexed="8"/>
      <name val="돋움"/>
      <family val="3"/>
      <charset val="129"/>
    </font>
    <font>
      <sz val="9"/>
      <color rgb="FF000000"/>
      <name val="굴림체"/>
      <family val="3"/>
      <charset val="129"/>
    </font>
    <font>
      <b/>
      <sz val="9"/>
      <color rgb="FF000000"/>
      <name val="굴림체"/>
      <family val="3"/>
      <charset val="129"/>
    </font>
    <font>
      <sz val="9"/>
      <color theme="1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sz val="12"/>
      <name val="돋움"/>
      <family val="3"/>
      <charset val="129"/>
    </font>
    <font>
      <sz val="14"/>
      <name val="돋움"/>
      <family val="3"/>
      <charset val="129"/>
    </font>
    <font>
      <sz val="9"/>
      <name val="굴림체"/>
      <family val="3"/>
      <charset val="129"/>
    </font>
    <font>
      <b/>
      <sz val="8"/>
      <color indexed="8"/>
      <name val="굴림"/>
      <family val="3"/>
    </font>
    <font>
      <sz val="9"/>
      <color indexed="8"/>
      <name val="굴림"/>
      <family val="3"/>
      <charset val="129"/>
    </font>
    <font>
      <sz val="9"/>
      <name val="굴림"/>
      <family val="3"/>
      <charset val="129"/>
    </font>
    <font>
      <sz val="10"/>
      <name val="돋움"/>
      <family val="3"/>
      <charset val="129"/>
    </font>
    <font>
      <sz val="9"/>
      <color theme="1"/>
      <name val="굴림"/>
      <family val="3"/>
      <charset val="129"/>
    </font>
    <font>
      <sz val="9"/>
      <color theme="1"/>
      <name val="굴림체"/>
      <family val="3"/>
      <charset val="129"/>
    </font>
    <font>
      <b/>
      <sz val="9"/>
      <color indexed="8"/>
      <name val="굴림"/>
      <family val="3"/>
    </font>
    <font>
      <b/>
      <sz val="9"/>
      <color indexed="8"/>
      <name val="굴림"/>
      <family val="3"/>
      <charset val="129"/>
    </font>
    <font>
      <b/>
      <sz val="11"/>
      <name val="돋움"/>
      <family val="3"/>
      <charset val="129"/>
    </font>
    <font>
      <sz val="11"/>
      <color theme="0"/>
      <name val="돋움"/>
      <family val="3"/>
      <charset val="129"/>
    </font>
    <font>
      <b/>
      <sz val="9"/>
      <color indexed="8"/>
      <name val="돋움"/>
      <family val="3"/>
      <charset val="129"/>
    </font>
    <font>
      <b/>
      <sz val="9"/>
      <color theme="1"/>
      <name val="돋움"/>
      <family val="3"/>
      <charset val="129"/>
    </font>
    <font>
      <b/>
      <sz val="9"/>
      <name val="돋움"/>
      <family val="3"/>
      <charset val="129"/>
    </font>
    <font>
      <sz val="11"/>
      <color indexed="8"/>
      <name val="나눔고딕"/>
      <family val="3"/>
      <charset val="129"/>
    </font>
    <font>
      <sz val="9"/>
      <name val="나눔고딕"/>
      <family val="3"/>
      <charset val="129"/>
    </font>
    <font>
      <sz val="9"/>
      <color indexed="8"/>
      <name val="나눔고딕"/>
      <family val="3"/>
      <charset val="129"/>
    </font>
    <font>
      <sz val="11"/>
      <color theme="1"/>
      <name val="나눔고딕"/>
      <family val="3"/>
      <charset val="129"/>
    </font>
    <font>
      <b/>
      <sz val="9"/>
      <color rgb="FF000000"/>
      <name val="나눔고딕"/>
      <family val="3"/>
      <charset val="129"/>
    </font>
    <font>
      <sz val="9"/>
      <color theme="1"/>
      <name val="나눔고딕"/>
      <family val="3"/>
      <charset val="129"/>
    </font>
    <font>
      <sz val="9"/>
      <color rgb="FF000000"/>
      <name val="나눔고딕"/>
      <family val="3"/>
      <charset val="129"/>
    </font>
    <font>
      <sz val="10"/>
      <color theme="1"/>
      <name val="나눔고딕"/>
      <family val="3"/>
      <charset val="129"/>
    </font>
    <font>
      <sz val="9"/>
      <color theme="5"/>
      <name val="나눔고딕"/>
      <family val="3"/>
      <charset val="129"/>
    </font>
    <font>
      <sz val="8"/>
      <color theme="1"/>
      <name val="나눔고딕"/>
      <family val="3"/>
      <charset val="129"/>
    </font>
    <font>
      <b/>
      <sz val="9"/>
      <color theme="1"/>
      <name val="나눔고딕"/>
      <family val="3"/>
      <charset val="129"/>
    </font>
    <font>
      <b/>
      <sz val="14"/>
      <color theme="1"/>
      <name val="나눔고딕"/>
      <family val="3"/>
      <charset val="129"/>
    </font>
    <font>
      <b/>
      <sz val="11"/>
      <color rgb="FF000000"/>
      <name val="나눔고딕"/>
      <family val="3"/>
      <charset val="129"/>
    </font>
  </fonts>
  <fills count="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22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double">
        <color indexed="64"/>
      </right>
      <top style="medium">
        <color indexed="64"/>
      </top>
      <bottom style="thin">
        <color rgb="FF000000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double">
        <color indexed="64"/>
      </right>
      <top style="thin">
        <color rgb="FF000000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 style="double">
        <color indexed="64"/>
      </right>
      <top/>
      <bottom style="double">
        <color rgb="FF000000"/>
      </bottom>
      <diagonal/>
    </border>
    <border>
      <left style="double">
        <color indexed="64"/>
      </left>
      <right style="thin">
        <color indexed="64"/>
      </right>
      <top/>
      <bottom style="double">
        <color rgb="FF000000"/>
      </bottom>
      <diagonal/>
    </border>
    <border>
      <left/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 style="medium">
        <color indexed="64"/>
      </right>
      <top/>
      <bottom style="double">
        <color rgb="FF000000"/>
      </bottom>
      <diagonal/>
    </border>
    <border>
      <left style="medium">
        <color indexed="64"/>
      </left>
      <right/>
      <top style="double">
        <color rgb="FF000000"/>
      </top>
      <bottom style="thin">
        <color indexed="64"/>
      </bottom>
      <diagonal/>
    </border>
    <border>
      <left/>
      <right/>
      <top style="double">
        <color rgb="FF000000"/>
      </top>
      <bottom style="thin">
        <color indexed="64"/>
      </bottom>
      <diagonal/>
    </border>
    <border>
      <left/>
      <right style="thin">
        <color rgb="FF000000"/>
      </right>
      <top style="double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/>
      <diagonal/>
    </border>
    <border>
      <left style="thin">
        <color rgb="FF000000"/>
      </left>
      <right style="double">
        <color indexed="64"/>
      </right>
      <top style="double">
        <color rgb="FF000000"/>
      </top>
      <bottom/>
      <diagonal/>
    </border>
    <border>
      <left style="double">
        <color indexed="64"/>
      </left>
      <right/>
      <top style="double">
        <color rgb="FF000000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double">
        <color rgb="FF000000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double">
        <color indexed="64"/>
      </right>
      <top/>
      <bottom style="thin">
        <color rgb="FF000000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double">
        <color indexed="64"/>
      </right>
      <top style="thin">
        <color rgb="FF000000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rgb="FF000000"/>
      </top>
      <bottom/>
      <diagonal/>
    </border>
    <border>
      <left style="thin">
        <color indexed="64"/>
      </left>
      <right style="thin">
        <color indexed="64"/>
      </right>
      <top style="double">
        <color rgb="FF000000"/>
      </top>
      <bottom/>
      <diagonal/>
    </border>
    <border>
      <left/>
      <right style="medium">
        <color rgb="FF000000"/>
      </right>
      <top style="double">
        <color rgb="FF000000"/>
      </top>
      <bottom/>
      <diagonal/>
    </border>
    <border>
      <left/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rgb="FF000000"/>
      </top>
      <bottom/>
      <diagonal/>
    </border>
    <border>
      <left style="thin">
        <color rgb="FF000000"/>
      </left>
      <right style="thin">
        <color indexed="8"/>
      </right>
      <top style="thin">
        <color rgb="FF000000"/>
      </top>
      <bottom/>
      <diagonal/>
    </border>
    <border>
      <left style="thin">
        <color rgb="FF000000"/>
      </left>
      <right style="thin">
        <color indexed="8"/>
      </right>
      <top/>
      <bottom style="thin">
        <color rgb="FF000000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indexed="8"/>
      </right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indexed="8"/>
      </bottom>
      <diagonal/>
    </border>
    <border>
      <left style="thin">
        <color rgb="FF000000"/>
      </left>
      <right style="thin">
        <color indexed="8"/>
      </right>
      <top style="thin">
        <color indexed="8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 style="thin">
        <color indexed="8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rgb="FF000000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indexed="64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double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indexed="64"/>
      </bottom>
      <diagonal/>
    </border>
    <border>
      <left style="thin">
        <color rgb="FF000000"/>
      </left>
      <right style="thin">
        <color rgb="FF000000"/>
      </right>
      <top/>
      <bottom style="double">
        <color indexed="64"/>
      </bottom>
      <diagonal/>
    </border>
    <border>
      <left style="thin">
        <color rgb="FF000000"/>
      </left>
      <right style="double">
        <color indexed="64"/>
      </right>
      <top/>
      <bottom/>
      <diagonal/>
    </border>
    <border>
      <left/>
      <right style="double">
        <color indexed="64"/>
      </right>
      <top style="thin">
        <color rgb="FF000000"/>
      </top>
      <bottom/>
      <diagonal/>
    </border>
    <border>
      <left style="double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double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double">
        <color indexed="64"/>
      </right>
      <top style="thin">
        <color rgb="FF000000"/>
      </top>
      <bottom style="medium">
        <color indexed="64"/>
      </bottom>
      <diagonal/>
    </border>
    <border>
      <left/>
      <right/>
      <top/>
      <bottom style="thin">
        <color rgb="FF000000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double">
        <color indexed="64"/>
      </left>
      <right/>
      <top/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/>
      <diagonal/>
    </border>
    <border>
      <left/>
      <right style="thin">
        <color rgb="FF000000"/>
      </right>
      <top/>
      <bottom style="double">
        <color indexed="64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 style="double">
        <color rgb="FF000000"/>
      </right>
      <top style="medium">
        <color indexed="64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medium">
        <color indexed="64"/>
      </top>
      <bottom/>
      <diagonal/>
    </border>
    <border>
      <left style="double">
        <color rgb="FF000000"/>
      </left>
      <right style="thin">
        <color rgb="FF000000"/>
      </right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</borders>
  <cellStyleXfs count="19">
    <xf numFmtId="0" fontId="0" fillId="0" borderId="0" applyNumberFormat="0" applyFont="0" applyFill="0" applyBorder="0" applyAlignment="0" applyProtection="0"/>
    <xf numFmtId="0" fontId="1" fillId="0" borderId="0">
      <alignment vertical="center"/>
    </xf>
    <xf numFmtId="41" fontId="2" fillId="0" borderId="0" applyNumberFormat="0" applyFont="0" applyFill="0" applyBorder="0" applyAlignment="0" applyProtection="0"/>
    <xf numFmtId="9" fontId="2" fillId="0" borderId="0" applyNumberFormat="0" applyFont="0" applyFill="0" applyBorder="0" applyAlignment="0" applyProtection="0"/>
    <xf numFmtId="42" fontId="2" fillId="0" borderId="0" applyNumberFormat="0" applyFont="0" applyFill="0" applyBorder="0" applyAlignment="0" applyProtection="0"/>
    <xf numFmtId="0" fontId="2" fillId="0" borderId="0"/>
    <xf numFmtId="0" fontId="1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15" fillId="0" borderId="0" applyFont="0" applyFill="0" applyBorder="0" applyAlignment="0" applyProtection="0">
      <alignment vertical="center"/>
    </xf>
    <xf numFmtId="0" fontId="15" fillId="0" borderId="0">
      <alignment vertical="center"/>
    </xf>
    <xf numFmtId="0" fontId="2" fillId="0" borderId="0"/>
    <xf numFmtId="0" fontId="2" fillId="0" borderId="0"/>
    <xf numFmtId="0" fontId="15" fillId="0" borderId="0">
      <alignment vertical="center"/>
    </xf>
    <xf numFmtId="0" fontId="15" fillId="0" borderId="0">
      <alignment vertical="center"/>
    </xf>
  </cellStyleXfs>
  <cellXfs count="926">
    <xf numFmtId="0" fontId="0" fillId="0" borderId="0" xfId="0" applyAlignment="1">
      <alignment vertical="center"/>
    </xf>
    <xf numFmtId="0" fontId="0" fillId="0" borderId="0" xfId="0" applyNumberFormat="1" applyFont="1" applyFill="1" applyBorder="1" applyAlignment="1" applyProtection="1"/>
    <xf numFmtId="0" fontId="7" fillId="0" borderId="0" xfId="0" applyFont="1" applyAlignment="1">
      <alignment vertical="center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176" fontId="10" fillId="0" borderId="23" xfId="0" applyNumberFormat="1" applyFont="1" applyBorder="1" applyAlignment="1">
      <alignment horizontal="right" vertical="center" wrapText="1"/>
    </xf>
    <xf numFmtId="177" fontId="10" fillId="0" borderId="24" xfId="0" applyNumberFormat="1" applyFont="1" applyBorder="1" applyAlignment="1">
      <alignment horizontal="right" vertical="center" wrapText="1"/>
    </xf>
    <xf numFmtId="177" fontId="10" fillId="0" borderId="26" xfId="0" applyNumberFormat="1" applyFont="1" applyBorder="1" applyAlignment="1">
      <alignment horizontal="right" vertical="center" wrapText="1"/>
    </xf>
    <xf numFmtId="176" fontId="8" fillId="0" borderId="30" xfId="0" applyNumberFormat="1" applyFont="1" applyBorder="1" applyAlignment="1">
      <alignment horizontal="right" vertical="center" wrapText="1"/>
    </xf>
    <xf numFmtId="177" fontId="8" fillId="0" borderId="31" xfId="0" applyNumberFormat="1" applyFont="1" applyBorder="1" applyAlignment="1">
      <alignment horizontal="right" vertical="center" wrapText="1"/>
    </xf>
    <xf numFmtId="177" fontId="8" fillId="0" borderId="33" xfId="0" applyNumberFormat="1" applyFont="1" applyBorder="1" applyAlignment="1">
      <alignment horizontal="right" vertical="center" wrapText="1"/>
    </xf>
    <xf numFmtId="0" fontId="8" fillId="0" borderId="34" xfId="0" applyFont="1" applyBorder="1" applyAlignment="1">
      <alignment vertical="center" wrapText="1"/>
    </xf>
    <xf numFmtId="176" fontId="8" fillId="0" borderId="36" xfId="0" applyNumberFormat="1" applyFont="1" applyBorder="1" applyAlignment="1">
      <alignment horizontal="right" vertical="center" wrapText="1"/>
    </xf>
    <xf numFmtId="177" fontId="8" fillId="0" borderId="37" xfId="0" applyNumberFormat="1" applyFont="1" applyBorder="1" applyAlignment="1">
      <alignment horizontal="right" vertical="center" wrapText="1"/>
    </xf>
    <xf numFmtId="0" fontId="8" fillId="0" borderId="38" xfId="0" applyFont="1" applyBorder="1" applyAlignment="1">
      <alignment vertical="center" wrapText="1"/>
    </xf>
    <xf numFmtId="176" fontId="8" fillId="0" borderId="41" xfId="0" applyNumberFormat="1" applyFont="1" applyBorder="1" applyAlignment="1">
      <alignment horizontal="right" vertical="center" wrapText="1"/>
    </xf>
    <xf numFmtId="177" fontId="8" fillId="0" borderId="42" xfId="0" applyNumberFormat="1" applyFont="1" applyBorder="1" applyAlignment="1">
      <alignment horizontal="right" vertical="center" wrapText="1"/>
    </xf>
    <xf numFmtId="0" fontId="9" fillId="0" borderId="43" xfId="0" applyNumberFormat="1" applyFont="1" applyFill="1" applyBorder="1" applyAlignment="1" applyProtection="1">
      <alignment vertical="center" wrapText="1"/>
    </xf>
    <xf numFmtId="0" fontId="8" fillId="0" borderId="44" xfId="0" applyFont="1" applyBorder="1" applyAlignment="1">
      <alignment vertical="center" wrapText="1"/>
    </xf>
    <xf numFmtId="0" fontId="8" fillId="0" borderId="45" xfId="0" applyFont="1" applyBorder="1" applyAlignment="1">
      <alignment vertical="center" wrapText="1"/>
    </xf>
    <xf numFmtId="176" fontId="8" fillId="0" borderId="9" xfId="0" applyNumberFormat="1" applyFont="1" applyBorder="1" applyAlignment="1">
      <alignment horizontal="right" vertical="center" wrapText="1"/>
    </xf>
    <xf numFmtId="177" fontId="8" fillId="0" borderId="10" xfId="0" applyNumberFormat="1" applyFont="1" applyBorder="1" applyAlignment="1">
      <alignment horizontal="right" vertical="center" wrapText="1"/>
    </xf>
    <xf numFmtId="0" fontId="9" fillId="0" borderId="38" xfId="0" applyFont="1" applyBorder="1" applyAlignment="1">
      <alignment vertical="center" wrapText="1"/>
    </xf>
    <xf numFmtId="0" fontId="8" fillId="0" borderId="46" xfId="0" applyFont="1" applyBorder="1" applyAlignment="1">
      <alignment vertical="center" wrapText="1"/>
    </xf>
    <xf numFmtId="178" fontId="11" fillId="0" borderId="41" xfId="0" applyNumberFormat="1" applyFont="1" applyFill="1" applyBorder="1" applyAlignment="1">
      <alignment vertical="center"/>
    </xf>
    <xf numFmtId="177" fontId="12" fillId="2" borderId="47" xfId="1" applyNumberFormat="1" applyFont="1" applyFill="1" applyBorder="1" applyAlignment="1">
      <alignment horizontal="right" vertical="center" wrapText="1"/>
    </xf>
    <xf numFmtId="177" fontId="8" fillId="0" borderId="48" xfId="0" applyNumberFormat="1" applyFont="1" applyBorder="1" applyAlignment="1">
      <alignment horizontal="right" vertical="center" wrapText="1"/>
    </xf>
    <xf numFmtId="0" fontId="8" fillId="0" borderId="27" xfId="0" applyFont="1" applyBorder="1" applyAlignment="1">
      <alignment vertical="center" wrapText="1"/>
    </xf>
    <xf numFmtId="0" fontId="9" fillId="0" borderId="28" xfId="0" applyNumberFormat="1" applyFont="1" applyFill="1" applyBorder="1" applyAlignment="1" applyProtection="1">
      <alignment vertical="center" wrapText="1"/>
    </xf>
    <xf numFmtId="0" fontId="9" fillId="0" borderId="49" xfId="0" applyNumberFormat="1" applyFont="1" applyFill="1" applyBorder="1" applyAlignment="1" applyProtection="1">
      <alignment vertical="center" wrapText="1"/>
    </xf>
    <xf numFmtId="176" fontId="8" fillId="0" borderId="47" xfId="0" applyNumberFormat="1" applyFont="1" applyBorder="1" applyAlignment="1">
      <alignment horizontal="right" vertical="center" wrapText="1"/>
    </xf>
    <xf numFmtId="0" fontId="9" fillId="0" borderId="46" xfId="0" applyFont="1" applyBorder="1" applyAlignment="1">
      <alignment vertical="center"/>
    </xf>
    <xf numFmtId="178" fontId="11" fillId="0" borderId="50" xfId="0" applyNumberFormat="1" applyFont="1" applyBorder="1" applyAlignment="1">
      <alignment vertical="center"/>
    </xf>
    <xf numFmtId="177" fontId="12" fillId="3" borderId="45" xfId="1" applyNumberFormat="1" applyFont="1" applyFill="1" applyBorder="1" applyAlignment="1">
      <alignment horizontal="right" vertical="center" wrapText="1"/>
    </xf>
    <xf numFmtId="176" fontId="8" fillId="0" borderId="50" xfId="0" applyNumberFormat="1" applyFont="1" applyBorder="1" applyAlignment="1">
      <alignment horizontal="right" vertical="center" wrapText="1"/>
    </xf>
    <xf numFmtId="0" fontId="0" fillId="0" borderId="0" xfId="0" applyNumberFormat="1" applyFill="1" applyBorder="1" applyAlignment="1" applyProtection="1"/>
    <xf numFmtId="176" fontId="0" fillId="0" borderId="0" xfId="0" applyNumberFormat="1" applyFont="1" applyFill="1" applyBorder="1" applyAlignment="1" applyProtection="1"/>
    <xf numFmtId="0" fontId="8" fillId="0" borderId="51" xfId="0" applyFont="1" applyBorder="1" applyAlignment="1">
      <alignment vertical="center" wrapText="1"/>
    </xf>
    <xf numFmtId="0" fontId="8" fillId="0" borderId="52" xfId="0" applyFont="1" applyBorder="1" applyAlignment="1">
      <alignment vertical="center" wrapText="1"/>
    </xf>
    <xf numFmtId="0" fontId="9" fillId="0" borderId="53" xfId="0" applyNumberFormat="1" applyFont="1" applyFill="1" applyBorder="1" applyAlignment="1" applyProtection="1">
      <alignment vertical="center" wrapText="1"/>
    </xf>
    <xf numFmtId="0" fontId="0" fillId="0" borderId="46" xfId="0" applyNumberFormat="1" applyFont="1" applyFill="1" applyBorder="1" applyAlignment="1" applyProtection="1"/>
    <xf numFmtId="0" fontId="9" fillId="0" borderId="46" xfId="0" applyNumberFormat="1" applyFont="1" applyFill="1" applyBorder="1" applyAlignment="1" applyProtection="1">
      <alignment vertical="center"/>
    </xf>
    <xf numFmtId="177" fontId="0" fillId="0" borderId="0" xfId="0" applyNumberFormat="1" applyFont="1" applyFill="1" applyBorder="1" applyAlignment="1" applyProtection="1"/>
    <xf numFmtId="0" fontId="9" fillId="0" borderId="51" xfId="0" applyNumberFormat="1" applyFont="1" applyFill="1" applyBorder="1" applyAlignment="1" applyProtection="1">
      <alignment vertical="center" wrapText="1"/>
    </xf>
    <xf numFmtId="0" fontId="8" fillId="0" borderId="9" xfId="0" applyFont="1" applyBorder="1" applyAlignment="1">
      <alignment vertical="center" wrapText="1"/>
    </xf>
    <xf numFmtId="176" fontId="8" fillId="0" borderId="9" xfId="2" applyNumberFormat="1" applyFont="1" applyBorder="1" applyAlignment="1">
      <alignment horizontal="right" vertical="center" wrapText="1"/>
    </xf>
    <xf numFmtId="178" fontId="11" fillId="0" borderId="54" xfId="0" applyNumberFormat="1" applyFont="1" applyBorder="1" applyAlignment="1">
      <alignment vertical="center" wrapText="1"/>
    </xf>
    <xf numFmtId="176" fontId="8" fillId="0" borderId="54" xfId="0" applyNumberFormat="1" applyFont="1" applyBorder="1" applyAlignment="1">
      <alignment horizontal="right" vertical="center" wrapText="1"/>
    </xf>
    <xf numFmtId="0" fontId="9" fillId="0" borderId="36" xfId="0" applyNumberFormat="1" applyFont="1" applyFill="1" applyBorder="1" applyAlignment="1" applyProtection="1">
      <alignment vertical="center" wrapText="1"/>
    </xf>
    <xf numFmtId="177" fontId="8" fillId="0" borderId="55" xfId="0" applyNumberFormat="1" applyFont="1" applyBorder="1" applyAlignment="1">
      <alignment horizontal="right" vertical="center" wrapText="1"/>
    </xf>
    <xf numFmtId="178" fontId="11" fillId="0" borderId="44" xfId="0" applyNumberFormat="1" applyFont="1" applyBorder="1" applyAlignment="1">
      <alignment vertical="center" wrapText="1"/>
    </xf>
    <xf numFmtId="177" fontId="8" fillId="0" borderId="56" xfId="0" applyNumberFormat="1" applyFont="1" applyBorder="1" applyAlignment="1">
      <alignment horizontal="right" vertical="center" wrapText="1"/>
    </xf>
    <xf numFmtId="0" fontId="9" fillId="0" borderId="57" xfId="0" applyNumberFormat="1" applyFont="1" applyFill="1" applyBorder="1" applyAlignment="1" applyProtection="1">
      <alignment vertical="center" wrapText="1"/>
    </xf>
    <xf numFmtId="0" fontId="9" fillId="0" borderId="41" xfId="0" applyNumberFormat="1" applyFont="1" applyFill="1" applyBorder="1" applyAlignment="1" applyProtection="1">
      <alignment vertical="center" wrapText="1"/>
    </xf>
    <xf numFmtId="0" fontId="8" fillId="0" borderId="50" xfId="0" applyFont="1" applyBorder="1" applyAlignment="1">
      <alignment vertical="center" wrapText="1"/>
    </xf>
    <xf numFmtId="176" fontId="8" fillId="0" borderId="50" xfId="2" applyNumberFormat="1" applyFont="1" applyBorder="1" applyAlignment="1">
      <alignment horizontal="right" vertical="center" wrapText="1"/>
    </xf>
    <xf numFmtId="176" fontId="8" fillId="0" borderId="28" xfId="2" applyNumberFormat="1" applyFont="1" applyBorder="1" applyAlignment="1">
      <alignment horizontal="right" vertical="center" wrapText="1"/>
    </xf>
    <xf numFmtId="177" fontId="8" fillId="0" borderId="58" xfId="0" applyNumberFormat="1" applyFont="1" applyBorder="1" applyAlignment="1">
      <alignment horizontal="right" vertical="center" wrapText="1"/>
    </xf>
    <xf numFmtId="0" fontId="9" fillId="0" borderId="59" xfId="0" applyFont="1" applyBorder="1" applyAlignment="1">
      <alignment vertical="center"/>
    </xf>
    <xf numFmtId="178" fontId="11" fillId="0" borderId="50" xfId="0" applyNumberFormat="1" applyFont="1" applyBorder="1" applyAlignment="1">
      <alignment vertical="center" wrapText="1"/>
    </xf>
    <xf numFmtId="177" fontId="8" fillId="0" borderId="60" xfId="0" applyNumberFormat="1" applyFont="1" applyBorder="1" applyAlignment="1">
      <alignment horizontal="right" vertical="center" wrapText="1"/>
    </xf>
    <xf numFmtId="0" fontId="9" fillId="0" borderId="40" xfId="0" applyNumberFormat="1" applyFont="1" applyFill="1" applyBorder="1" applyAlignment="1" applyProtection="1">
      <alignment vertical="center" wrapText="1"/>
    </xf>
    <xf numFmtId="177" fontId="8" fillId="0" borderId="50" xfId="2" applyNumberFormat="1" applyFont="1" applyBorder="1" applyAlignment="1">
      <alignment vertical="center" wrapText="1"/>
    </xf>
    <xf numFmtId="177" fontId="8" fillId="0" borderId="58" xfId="2" applyNumberFormat="1" applyFont="1" applyBorder="1" applyAlignment="1">
      <alignment vertical="center" wrapText="1"/>
    </xf>
    <xf numFmtId="0" fontId="9" fillId="0" borderId="39" xfId="0" applyFont="1" applyBorder="1" applyAlignment="1">
      <alignment vertical="center"/>
    </xf>
    <xf numFmtId="0" fontId="9" fillId="0" borderId="29" xfId="0" applyNumberFormat="1" applyFont="1" applyFill="1" applyBorder="1" applyAlignment="1" applyProtection="1"/>
    <xf numFmtId="176" fontId="8" fillId="3" borderId="61" xfId="0" applyNumberFormat="1" applyFont="1" applyFill="1" applyBorder="1" applyAlignment="1">
      <alignment horizontal="right" vertical="center" wrapText="1"/>
    </xf>
    <xf numFmtId="176" fontId="8" fillId="0" borderId="61" xfId="0" applyNumberFormat="1" applyFont="1" applyBorder="1" applyAlignment="1">
      <alignment horizontal="right" vertical="center" wrapText="1"/>
    </xf>
    <xf numFmtId="0" fontId="9" fillId="0" borderId="39" xfId="0" applyNumberFormat="1" applyFont="1" applyFill="1" applyBorder="1" applyAlignment="1" applyProtection="1">
      <alignment vertical="center"/>
    </xf>
    <xf numFmtId="0" fontId="9" fillId="0" borderId="40" xfId="0" applyNumberFormat="1" applyFont="1" applyFill="1" applyBorder="1" applyAlignment="1" applyProtection="1">
      <alignment vertical="center"/>
    </xf>
    <xf numFmtId="0" fontId="9" fillId="0" borderId="62" xfId="0" applyNumberFormat="1" applyFont="1" applyFill="1" applyBorder="1" applyAlignment="1" applyProtection="1">
      <alignment vertical="center"/>
    </xf>
    <xf numFmtId="177" fontId="8" fillId="0" borderId="63" xfId="0" applyNumberFormat="1" applyFont="1" applyBorder="1" applyAlignment="1">
      <alignment horizontal="right" vertical="center" wrapText="1"/>
    </xf>
    <xf numFmtId="0" fontId="8" fillId="0" borderId="64" xfId="0" applyFont="1" applyBorder="1" applyAlignment="1">
      <alignment vertical="center" wrapText="1"/>
    </xf>
    <xf numFmtId="0" fontId="9" fillId="0" borderId="54" xfId="0" applyNumberFormat="1" applyFont="1" applyFill="1" applyBorder="1" applyAlignment="1" applyProtection="1">
      <alignment vertical="center"/>
    </xf>
    <xf numFmtId="0" fontId="9" fillId="0" borderId="50" xfId="0" applyNumberFormat="1" applyFont="1" applyFill="1" applyBorder="1" applyAlignment="1" applyProtection="1">
      <alignment vertical="center"/>
    </xf>
    <xf numFmtId="177" fontId="9" fillId="0" borderId="50" xfId="2" applyNumberFormat="1" applyFont="1" applyBorder="1" applyAlignment="1">
      <alignment vertical="center" wrapText="1"/>
    </xf>
    <xf numFmtId="0" fontId="8" fillId="0" borderId="54" xfId="0" applyFont="1" applyBorder="1" applyAlignment="1">
      <alignment vertical="center" wrapText="1"/>
    </xf>
    <xf numFmtId="176" fontId="8" fillId="0" borderId="66" xfId="0" applyNumberFormat="1" applyFont="1" applyBorder="1" applyAlignment="1">
      <alignment horizontal="right" vertical="center" wrapText="1"/>
    </xf>
    <xf numFmtId="177" fontId="8" fillId="0" borderId="67" xfId="0" applyNumberFormat="1" applyFont="1" applyBorder="1" applyAlignment="1">
      <alignment horizontal="right" vertical="center" wrapText="1"/>
    </xf>
    <xf numFmtId="0" fontId="9" fillId="0" borderId="68" xfId="0" applyNumberFormat="1" applyFont="1" applyFill="1" applyBorder="1" applyAlignment="1" applyProtection="1">
      <alignment vertical="center"/>
    </xf>
    <xf numFmtId="0" fontId="9" fillId="0" borderId="41" xfId="0" applyNumberFormat="1" applyFont="1" applyFill="1" applyBorder="1" applyAlignment="1" applyProtection="1">
      <alignment vertical="center"/>
    </xf>
    <xf numFmtId="176" fontId="8" fillId="0" borderId="69" xfId="0" applyNumberFormat="1" applyFont="1" applyBorder="1" applyAlignment="1">
      <alignment horizontal="right" vertical="center" wrapText="1"/>
    </xf>
    <xf numFmtId="177" fontId="9" fillId="0" borderId="50" xfId="2" applyNumberFormat="1" applyFont="1" applyFill="1" applyBorder="1" applyAlignment="1" applyProtection="1">
      <alignment vertical="center"/>
    </xf>
    <xf numFmtId="0" fontId="8" fillId="0" borderId="70" xfId="0" applyFont="1" applyBorder="1" applyAlignment="1">
      <alignment vertical="center" wrapText="1"/>
    </xf>
    <xf numFmtId="0" fontId="8" fillId="0" borderId="39" xfId="0" applyFont="1" applyBorder="1" applyAlignment="1">
      <alignment vertical="center" wrapText="1"/>
    </xf>
    <xf numFmtId="0" fontId="8" fillId="0" borderId="40" xfId="0" applyFont="1" applyBorder="1" applyAlignment="1">
      <alignment vertical="center" wrapText="1"/>
    </xf>
    <xf numFmtId="177" fontId="9" fillId="0" borderId="54" xfId="2" applyNumberFormat="1" applyFont="1" applyBorder="1" applyAlignment="1">
      <alignment vertical="center" wrapText="1"/>
    </xf>
    <xf numFmtId="177" fontId="9" fillId="0" borderId="71" xfId="2" applyNumberFormat="1" applyFont="1" applyBorder="1" applyAlignment="1">
      <alignment vertical="center" wrapText="1"/>
    </xf>
    <xf numFmtId="0" fontId="9" fillId="0" borderId="72" xfId="0" applyFont="1" applyBorder="1" applyAlignment="1">
      <alignment vertical="center" wrapText="1"/>
    </xf>
    <xf numFmtId="0" fontId="0" fillId="0" borderId="73" xfId="0" applyNumberFormat="1" applyFont="1" applyFill="1" applyBorder="1" applyAlignment="1" applyProtection="1"/>
    <xf numFmtId="0" fontId="0" fillId="0" borderId="50" xfId="0" applyNumberFormat="1" applyFont="1" applyFill="1" applyBorder="1" applyAlignment="1" applyProtection="1"/>
    <xf numFmtId="0" fontId="9" fillId="0" borderId="58" xfId="0" applyNumberFormat="1" applyFont="1" applyFill="1" applyBorder="1" applyAlignment="1" applyProtection="1">
      <alignment vertical="center"/>
    </xf>
    <xf numFmtId="177" fontId="9" fillId="0" borderId="58" xfId="2" applyNumberFormat="1" applyFont="1" applyBorder="1" applyAlignment="1">
      <alignment vertical="center" wrapText="1"/>
    </xf>
    <xf numFmtId="0" fontId="9" fillId="0" borderId="64" xfId="0" applyFont="1" applyBorder="1" applyAlignment="1">
      <alignment vertical="center" wrapText="1"/>
    </xf>
    <xf numFmtId="0" fontId="9" fillId="0" borderId="39" xfId="0" applyFont="1" applyBorder="1" applyAlignment="1">
      <alignment vertical="center" wrapText="1"/>
    </xf>
    <xf numFmtId="0" fontId="9" fillId="0" borderId="40" xfId="0" applyFont="1" applyBorder="1" applyAlignment="1">
      <alignment vertical="center" wrapText="1"/>
    </xf>
    <xf numFmtId="0" fontId="8" fillId="0" borderId="74" xfId="0" applyFont="1" applyBorder="1" applyAlignment="1">
      <alignment vertical="center" wrapText="1"/>
    </xf>
    <xf numFmtId="0" fontId="9" fillId="0" borderId="75" xfId="0" applyNumberFormat="1" applyFont="1" applyFill="1" applyBorder="1" applyAlignment="1" applyProtection="1">
      <alignment vertical="center" wrapText="1"/>
    </xf>
    <xf numFmtId="0" fontId="9" fillId="0" borderId="76" xfId="0" applyNumberFormat="1" applyFont="1" applyFill="1" applyBorder="1" applyAlignment="1" applyProtection="1">
      <alignment vertical="center" wrapText="1"/>
    </xf>
    <xf numFmtId="176" fontId="8" fillId="0" borderId="77" xfId="0" applyNumberFormat="1" applyFont="1" applyBorder="1" applyAlignment="1">
      <alignment horizontal="right" vertical="center" wrapText="1"/>
    </xf>
    <xf numFmtId="177" fontId="8" fillId="0" borderId="78" xfId="0" applyNumberFormat="1" applyFont="1" applyBorder="1" applyAlignment="1">
      <alignment horizontal="right" vertical="center" wrapText="1"/>
    </xf>
    <xf numFmtId="0" fontId="9" fillId="0" borderId="68" xfId="0" applyFont="1" applyBorder="1" applyAlignment="1">
      <alignment vertical="center" wrapText="1"/>
    </xf>
    <xf numFmtId="0" fontId="9" fillId="0" borderId="44" xfId="0" applyFont="1" applyBorder="1" applyAlignment="1">
      <alignment vertical="center" wrapText="1"/>
    </xf>
    <xf numFmtId="0" fontId="9" fillId="0" borderId="50" xfId="0" applyFont="1" applyBorder="1" applyAlignment="1">
      <alignment vertical="center" wrapText="1"/>
    </xf>
    <xf numFmtId="0" fontId="9" fillId="0" borderId="79" xfId="0" applyFont="1" applyBorder="1" applyAlignment="1">
      <alignment vertical="center" wrapText="1"/>
    </xf>
    <xf numFmtId="0" fontId="9" fillId="0" borderId="80" xfId="0" applyFont="1" applyBorder="1" applyAlignment="1">
      <alignment vertical="center" wrapText="1"/>
    </xf>
    <xf numFmtId="0" fontId="9" fillId="0" borderId="12" xfId="0" applyNumberFormat="1" applyFont="1" applyFill="1" applyBorder="1" applyAlignment="1" applyProtection="1"/>
    <xf numFmtId="0" fontId="9" fillId="0" borderId="81" xfId="0" applyNumberFormat="1" applyFont="1" applyFill="1" applyBorder="1" applyAlignment="1" applyProtection="1">
      <alignment vertical="center" wrapText="1"/>
    </xf>
    <xf numFmtId="0" fontId="9" fillId="0" borderId="82" xfId="0" applyFont="1" applyBorder="1" applyAlignment="1">
      <alignment vertical="center" wrapText="1"/>
    </xf>
    <xf numFmtId="0" fontId="9" fillId="0" borderId="83" xfId="0" applyFont="1" applyBorder="1" applyAlignment="1">
      <alignment vertical="center" wrapText="1"/>
    </xf>
    <xf numFmtId="177" fontId="8" fillId="0" borderId="84" xfId="2" applyNumberFormat="1" applyFont="1" applyBorder="1" applyAlignment="1">
      <alignment vertical="center" wrapText="1"/>
    </xf>
    <xf numFmtId="177" fontId="9" fillId="0" borderId="85" xfId="2" applyNumberFormat="1" applyFont="1" applyBorder="1" applyAlignment="1">
      <alignment vertical="center" wrapText="1"/>
    </xf>
    <xf numFmtId="0" fontId="9" fillId="0" borderId="86" xfId="0" applyFont="1" applyBorder="1" applyAlignment="1">
      <alignment vertical="center" wrapText="1"/>
    </xf>
    <xf numFmtId="0" fontId="9" fillId="0" borderId="87" xfId="0" applyFont="1" applyBorder="1" applyAlignment="1">
      <alignment vertical="center" wrapText="1"/>
    </xf>
    <xf numFmtId="0" fontId="9" fillId="0" borderId="88" xfId="0" applyNumberFormat="1" applyFont="1" applyFill="1" applyBorder="1" applyAlignment="1" applyProtection="1">
      <alignment horizontal="left" vertical="center"/>
    </xf>
    <xf numFmtId="176" fontId="8" fillId="0" borderId="89" xfId="0" applyNumberFormat="1" applyFont="1" applyBorder="1" applyAlignment="1">
      <alignment horizontal="right" vertical="center" wrapText="1"/>
    </xf>
    <xf numFmtId="177" fontId="8" fillId="0" borderId="90" xfId="0" applyNumberFormat="1" applyFont="1" applyBorder="1" applyAlignment="1">
      <alignment horizontal="right" vertical="center" wrapText="1"/>
    </xf>
    <xf numFmtId="0" fontId="9" fillId="0" borderId="91" xfId="0" applyNumberFormat="1" applyFont="1" applyFill="1" applyBorder="1" applyAlignment="1" applyProtection="1">
      <alignment vertical="center"/>
    </xf>
    <xf numFmtId="177" fontId="9" fillId="0" borderId="92" xfId="0" applyNumberFormat="1" applyFont="1" applyFill="1" applyBorder="1" applyAlignment="1" applyProtection="1">
      <alignment vertical="center"/>
    </xf>
    <xf numFmtId="177" fontId="9" fillId="0" borderId="93" xfId="0" applyNumberFormat="1" applyFont="1" applyFill="1" applyBorder="1" applyAlignment="1" applyProtection="1">
      <alignment vertical="center"/>
    </xf>
    <xf numFmtId="177" fontId="9" fillId="0" borderId="50" xfId="0" applyNumberFormat="1" applyFont="1" applyFill="1" applyBorder="1" applyAlignment="1" applyProtection="1">
      <alignment vertical="center"/>
    </xf>
    <xf numFmtId="177" fontId="9" fillId="0" borderId="94" xfId="0" applyNumberFormat="1" applyFont="1" applyFill="1" applyBorder="1" applyAlignment="1" applyProtection="1">
      <alignment vertical="center"/>
    </xf>
    <xf numFmtId="0" fontId="9" fillId="0" borderId="54" xfId="0" applyFont="1" applyBorder="1" applyAlignment="1">
      <alignment vertical="center" wrapText="1"/>
    </xf>
    <xf numFmtId="0" fontId="9" fillId="0" borderId="50" xfId="0" applyNumberFormat="1" applyFont="1" applyFill="1" applyBorder="1" applyAlignment="1" applyProtection="1">
      <alignment vertical="center" wrapText="1"/>
    </xf>
    <xf numFmtId="177" fontId="8" fillId="0" borderId="54" xfId="2" applyNumberFormat="1" applyFont="1" applyBorder="1" applyAlignment="1">
      <alignment vertical="center" wrapText="1"/>
    </xf>
    <xf numFmtId="177" fontId="8" fillId="0" borderId="71" xfId="2" applyNumberFormat="1" applyFont="1" applyBorder="1" applyAlignment="1">
      <alignment vertical="center" wrapText="1"/>
    </xf>
    <xf numFmtId="0" fontId="9" fillId="0" borderId="32" xfId="0" applyFont="1" applyBorder="1" applyAlignment="1">
      <alignment vertical="center" wrapText="1"/>
    </xf>
    <xf numFmtId="0" fontId="9" fillId="0" borderId="29" xfId="0" applyNumberFormat="1" applyFont="1" applyFill="1" applyBorder="1" applyAlignment="1" applyProtection="1">
      <alignment vertical="center" wrapText="1"/>
    </xf>
    <xf numFmtId="176" fontId="8" fillId="0" borderId="95" xfId="0" applyNumberFormat="1" applyFont="1" applyBorder="1" applyAlignment="1">
      <alignment horizontal="right" vertical="center" wrapText="1"/>
    </xf>
    <xf numFmtId="0" fontId="9" fillId="0" borderId="68" xfId="0" applyNumberFormat="1" applyFont="1" applyFill="1" applyBorder="1" applyAlignment="1" applyProtection="1">
      <alignment vertical="center" wrapText="1"/>
    </xf>
    <xf numFmtId="0" fontId="9" fillId="0" borderId="46" xfId="0" applyFont="1" applyBorder="1" applyAlignment="1">
      <alignment vertical="center" wrapText="1"/>
    </xf>
    <xf numFmtId="0" fontId="9" fillId="0" borderId="96" xfId="0" applyNumberFormat="1" applyFont="1" applyFill="1" applyBorder="1" applyAlignment="1" applyProtection="1">
      <alignment horizontal="center"/>
    </xf>
    <xf numFmtId="0" fontId="9" fillId="0" borderId="40" xfId="0" applyNumberFormat="1" applyFont="1" applyFill="1" applyBorder="1" applyAlignment="1" applyProtection="1"/>
    <xf numFmtId="176" fontId="9" fillId="0" borderId="50" xfId="0" applyNumberFormat="1" applyFont="1" applyFill="1" applyBorder="1" applyAlignment="1" applyProtection="1">
      <alignment vertical="center"/>
    </xf>
    <xf numFmtId="177" fontId="9" fillId="0" borderId="48" xfId="0" applyNumberFormat="1" applyFont="1" applyFill="1" applyBorder="1" applyAlignment="1" applyProtection="1">
      <alignment vertical="center"/>
    </xf>
    <xf numFmtId="0" fontId="9" fillId="0" borderId="82" xfId="0" applyNumberFormat="1" applyFont="1" applyFill="1" applyBorder="1" applyAlignment="1" applyProtection="1">
      <alignment vertical="center" wrapText="1"/>
    </xf>
    <xf numFmtId="0" fontId="8" fillId="0" borderId="84" xfId="0" applyFont="1" applyBorder="1" applyAlignment="1">
      <alignment vertical="center" wrapText="1"/>
    </xf>
    <xf numFmtId="3" fontId="8" fillId="0" borderId="84" xfId="2" applyNumberFormat="1" applyFont="1" applyBorder="1" applyAlignment="1">
      <alignment vertical="center" wrapText="1"/>
    </xf>
    <xf numFmtId="3" fontId="8" fillId="0" borderId="87" xfId="2" applyNumberFormat="1" applyFont="1" applyBorder="1" applyAlignment="1">
      <alignment vertical="center" wrapText="1"/>
    </xf>
    <xf numFmtId="0" fontId="9" fillId="0" borderId="54" xfId="0" applyNumberFormat="1" applyFont="1" applyFill="1" applyBorder="1" applyAlignment="1" applyProtection="1"/>
    <xf numFmtId="0" fontId="9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9" fillId="0" borderId="0" xfId="2" applyNumberFormat="1" applyFont="1" applyBorder="1" applyAlignment="1">
      <alignment vertical="center" wrapText="1"/>
    </xf>
    <xf numFmtId="0" fontId="0" fillId="0" borderId="68" xfId="0" applyNumberFormat="1" applyFont="1" applyFill="1" applyBorder="1" applyAlignment="1" applyProtection="1"/>
    <xf numFmtId="0" fontId="0" fillId="0" borderId="41" xfId="0" applyNumberFormat="1" applyFont="1" applyFill="1" applyBorder="1" applyAlignment="1" applyProtection="1"/>
    <xf numFmtId="3" fontId="10" fillId="0" borderId="0" xfId="0" applyNumberFormat="1" applyFont="1" applyBorder="1" applyAlignment="1">
      <alignment vertical="center" wrapText="1"/>
    </xf>
    <xf numFmtId="0" fontId="9" fillId="0" borderId="68" xfId="0" applyNumberFormat="1" applyFont="1" applyFill="1" applyBorder="1" applyAlignment="1" applyProtection="1">
      <alignment horizontal="center"/>
    </xf>
    <xf numFmtId="0" fontId="9" fillId="0" borderId="97" xfId="0" applyNumberFormat="1" applyFont="1" applyFill="1" applyBorder="1" applyAlignment="1" applyProtection="1">
      <alignment vertical="center"/>
    </xf>
    <xf numFmtId="0" fontId="9" fillId="0" borderId="98" xfId="0" applyNumberFormat="1" applyFont="1" applyFill="1" applyBorder="1" applyAlignment="1" applyProtection="1"/>
    <xf numFmtId="176" fontId="9" fillId="0" borderId="99" xfId="0" applyNumberFormat="1" applyFont="1" applyFill="1" applyBorder="1" applyAlignment="1" applyProtection="1">
      <alignment horizontal="right" vertical="center"/>
    </xf>
    <xf numFmtId="176" fontId="8" fillId="0" borderId="100" xfId="0" applyNumberFormat="1" applyFont="1" applyBorder="1" applyAlignment="1">
      <alignment horizontal="right" vertical="center" wrapText="1"/>
    </xf>
    <xf numFmtId="177" fontId="8" fillId="0" borderId="101" xfId="0" applyNumberFormat="1" applyFont="1" applyBorder="1" applyAlignment="1">
      <alignment horizontal="right" vertical="center" wrapText="1"/>
    </xf>
    <xf numFmtId="0" fontId="9" fillId="0" borderId="0" xfId="0" applyNumberFormat="1" applyFont="1" applyFill="1" applyBorder="1" applyAlignment="1" applyProtection="1">
      <alignment vertical="center"/>
    </xf>
    <xf numFmtId="0" fontId="9" fillId="0" borderId="73" xfId="0" applyNumberFormat="1" applyFont="1" applyFill="1" applyBorder="1" applyAlignment="1" applyProtection="1">
      <alignment horizontal="center"/>
    </xf>
    <xf numFmtId="0" fontId="9" fillId="0" borderId="69" xfId="0" applyFont="1" applyBorder="1" applyAlignment="1">
      <alignment vertical="center" wrapText="1"/>
    </xf>
    <xf numFmtId="0" fontId="8" fillId="0" borderId="69" xfId="0" applyFont="1" applyBorder="1" applyAlignment="1">
      <alignment vertical="center" wrapText="1"/>
    </xf>
    <xf numFmtId="176" fontId="8" fillId="0" borderId="72" xfId="0" applyNumberFormat="1" applyFont="1" applyBorder="1" applyAlignment="1">
      <alignment horizontal="right" vertical="center" wrapText="1"/>
    </xf>
    <xf numFmtId="0" fontId="9" fillId="0" borderId="0" xfId="0" applyFont="1" applyBorder="1" applyAlignment="1">
      <alignment vertical="center"/>
    </xf>
    <xf numFmtId="0" fontId="8" fillId="0" borderId="73" xfId="0" applyFont="1" applyBorder="1" applyAlignment="1">
      <alignment vertical="center" wrapText="1"/>
    </xf>
    <xf numFmtId="0" fontId="9" fillId="0" borderId="102" xfId="0" applyNumberFormat="1" applyFont="1" applyFill="1" applyBorder="1" applyAlignment="1" applyProtection="1">
      <alignment vertical="center" wrapText="1"/>
    </xf>
    <xf numFmtId="0" fontId="13" fillId="0" borderId="0" xfId="0" applyFont="1" applyBorder="1" applyAlignment="1">
      <alignment vertical="center" wrapText="1"/>
    </xf>
    <xf numFmtId="0" fontId="14" fillId="0" borderId="64" xfId="0" applyFont="1" applyBorder="1" applyAlignment="1">
      <alignment vertical="center"/>
    </xf>
    <xf numFmtId="0" fontId="14" fillId="0" borderId="39" xfId="0" applyFont="1" applyBorder="1" applyAlignment="1">
      <alignment vertical="center"/>
    </xf>
    <xf numFmtId="0" fontId="14" fillId="0" borderId="40" xfId="0" applyFont="1" applyBorder="1" applyAlignment="1">
      <alignment vertical="center"/>
    </xf>
    <xf numFmtId="0" fontId="9" fillId="0" borderId="68" xfId="0" applyNumberFormat="1" applyFont="1" applyFill="1" applyBorder="1" applyAlignment="1" applyProtection="1"/>
    <xf numFmtId="0" fontId="8" fillId="0" borderId="54" xfId="0" applyNumberFormat="1" applyFont="1" applyFill="1" applyBorder="1" applyAlignment="1" applyProtection="1">
      <alignment vertical="center" wrapText="1"/>
    </xf>
    <xf numFmtId="0" fontId="9" fillId="0" borderId="57" xfId="0" applyNumberFormat="1" applyFont="1" applyFill="1" applyBorder="1" applyAlignment="1" applyProtection="1"/>
    <xf numFmtId="0" fontId="9" fillId="0" borderId="41" xfId="0" applyNumberFormat="1" applyFont="1" applyFill="1" applyBorder="1" applyAlignment="1" applyProtection="1"/>
    <xf numFmtId="0" fontId="8" fillId="0" borderId="50" xfId="0" applyNumberFormat="1" applyFont="1" applyFill="1" applyBorder="1" applyAlignment="1" applyProtection="1">
      <alignment vertical="center" wrapText="1"/>
    </xf>
    <xf numFmtId="0" fontId="9" fillId="0" borderId="27" xfId="0" applyNumberFormat="1" applyFont="1" applyFill="1" applyBorder="1" applyAlignment="1" applyProtection="1">
      <alignment vertical="center" wrapText="1"/>
    </xf>
    <xf numFmtId="177" fontId="9" fillId="0" borderId="40" xfId="0" applyNumberFormat="1" applyFont="1" applyFill="1" applyBorder="1" applyAlignment="1" applyProtection="1">
      <alignment vertical="center" wrapText="1"/>
    </xf>
    <xf numFmtId="177" fontId="8" fillId="0" borderId="50" xfId="2" applyNumberFormat="1" applyFont="1" applyBorder="1" applyAlignment="1">
      <alignment horizontal="right" vertical="center" wrapText="1"/>
    </xf>
    <xf numFmtId="177" fontId="8" fillId="0" borderId="48" xfId="2" applyNumberFormat="1" applyFont="1" applyBorder="1" applyAlignment="1">
      <alignment horizontal="right" vertical="center" wrapText="1"/>
    </xf>
    <xf numFmtId="177" fontId="9" fillId="0" borderId="50" xfId="2" applyNumberFormat="1" applyFont="1" applyFill="1" applyBorder="1" applyAlignment="1" applyProtection="1">
      <alignment horizontal="right" vertical="center"/>
    </xf>
    <xf numFmtId="177" fontId="9" fillId="0" borderId="54" xfId="2" applyNumberFormat="1" applyFont="1" applyFill="1" applyBorder="1" applyAlignment="1" applyProtection="1">
      <alignment horizontal="right" vertical="center" wrapText="1"/>
    </xf>
    <xf numFmtId="0" fontId="9" fillId="0" borderId="84" xfId="0" applyFont="1" applyBorder="1" applyAlignment="1">
      <alignment vertical="center" wrapText="1"/>
    </xf>
    <xf numFmtId="0" fontId="9" fillId="0" borderId="84" xfId="0" applyNumberFormat="1" applyFont="1" applyFill="1" applyBorder="1" applyAlignment="1" applyProtection="1">
      <alignment vertical="center" wrapText="1"/>
    </xf>
    <xf numFmtId="176" fontId="8" fillId="0" borderId="84" xfId="0" applyNumberFormat="1" applyFont="1" applyBorder="1" applyAlignment="1">
      <alignment horizontal="right" vertical="center" wrapText="1"/>
    </xf>
    <xf numFmtId="177" fontId="9" fillId="0" borderId="84" xfId="2" applyNumberFormat="1" applyFont="1" applyFill="1" applyBorder="1" applyAlignment="1" applyProtection="1">
      <alignment horizontal="right" vertical="center" wrapText="1"/>
    </xf>
    <xf numFmtId="177" fontId="9" fillId="0" borderId="90" xfId="2" applyNumberFormat="1" applyFont="1" applyFill="1" applyBorder="1" applyAlignment="1" applyProtection="1">
      <alignment horizontal="right" vertical="center" wrapText="1"/>
    </xf>
    <xf numFmtId="0" fontId="17" fillId="0" borderId="0" xfId="0" applyFont="1" applyAlignment="1"/>
    <xf numFmtId="0" fontId="0" fillId="0" borderId="0" xfId="0"/>
    <xf numFmtId="0" fontId="9" fillId="0" borderId="0" xfId="0" applyNumberFormat="1" applyFont="1" applyFill="1" applyBorder="1" applyAlignment="1" applyProtection="1">
      <alignment horizontal="right"/>
    </xf>
    <xf numFmtId="0" fontId="18" fillId="0" borderId="0" xfId="0" applyFont="1" applyBorder="1" applyAlignment="1"/>
    <xf numFmtId="49" fontId="19" fillId="0" borderId="106" xfId="0" applyNumberFormat="1" applyFont="1" applyBorder="1" applyAlignment="1">
      <alignment horizontal="center" vertical="center" wrapText="1"/>
    </xf>
    <xf numFmtId="49" fontId="19" fillId="0" borderId="84" xfId="0" applyNumberFormat="1" applyFont="1" applyBorder="1" applyAlignment="1">
      <alignment horizontal="center" vertical="center" wrapText="1"/>
    </xf>
    <xf numFmtId="49" fontId="20" fillId="0" borderId="46" xfId="0" applyNumberFormat="1" applyFont="1" applyBorder="1" applyAlignment="1">
      <alignment horizontal="center" vertical="center" wrapText="1"/>
    </xf>
    <xf numFmtId="177" fontId="20" fillId="0" borderId="46" xfId="0" applyNumberFormat="1" applyFont="1" applyBorder="1" applyAlignment="1">
      <alignment horizontal="right" vertical="center" wrapText="1"/>
    </xf>
    <xf numFmtId="177" fontId="20" fillId="0" borderId="42" xfId="0" applyNumberFormat="1" applyFont="1" applyBorder="1" applyAlignment="1">
      <alignment horizontal="right" vertical="center" wrapText="1"/>
    </xf>
    <xf numFmtId="49" fontId="20" fillId="0" borderId="41" xfId="0" applyNumberFormat="1" applyFont="1" applyBorder="1" applyAlignment="1">
      <alignment horizontal="center" vertical="center" wrapText="1"/>
    </xf>
    <xf numFmtId="177" fontId="20" fillId="0" borderId="41" xfId="0" applyNumberFormat="1" applyFont="1" applyBorder="1" applyAlignment="1">
      <alignment horizontal="right" vertical="center" wrapText="1"/>
    </xf>
    <xf numFmtId="179" fontId="20" fillId="0" borderId="41" xfId="0" applyNumberFormat="1" applyFont="1" applyBorder="1" applyAlignment="1">
      <alignment horizontal="right" vertical="center" wrapText="1"/>
    </xf>
    <xf numFmtId="180" fontId="20" fillId="0" borderId="109" xfId="0" applyNumberFormat="1" applyFont="1" applyBorder="1" applyAlignment="1">
      <alignment horizontal="right" vertical="center" wrapText="1"/>
    </xf>
    <xf numFmtId="49" fontId="20" fillId="0" borderId="54" xfId="0" applyNumberFormat="1" applyFont="1" applyBorder="1" applyAlignment="1">
      <alignment horizontal="center" vertical="center" wrapText="1"/>
    </xf>
    <xf numFmtId="177" fontId="20" fillId="0" borderId="54" xfId="0" applyNumberFormat="1" applyFont="1" applyBorder="1" applyAlignment="1">
      <alignment horizontal="right" vertical="center" wrapText="1"/>
    </xf>
    <xf numFmtId="177" fontId="12" fillId="2" borderId="36" xfId="7" applyNumberFormat="1" applyFont="1" applyFill="1" applyBorder="1" applyAlignment="1">
      <alignment horizontal="right" vertical="center" wrapText="1"/>
    </xf>
    <xf numFmtId="177" fontId="20" fillId="0" borderId="78" xfId="0" applyNumberFormat="1" applyFont="1" applyBorder="1" applyAlignment="1">
      <alignment horizontal="right" vertical="center" wrapText="1"/>
    </xf>
    <xf numFmtId="180" fontId="20" fillId="0" borderId="41" xfId="0" applyNumberFormat="1" applyFont="1" applyBorder="1" applyAlignment="1">
      <alignment horizontal="right" vertical="center" wrapText="1"/>
    </xf>
    <xf numFmtId="49" fontId="20" fillId="4" borderId="54" xfId="0" applyNumberFormat="1" applyFont="1" applyFill="1" applyBorder="1" applyAlignment="1">
      <alignment horizontal="center" vertical="center" wrapText="1"/>
    </xf>
    <xf numFmtId="177" fontId="20" fillId="4" borderId="54" xfId="0" applyNumberFormat="1" applyFont="1" applyFill="1" applyBorder="1" applyAlignment="1">
      <alignment horizontal="right" vertical="center" wrapText="1"/>
    </xf>
    <xf numFmtId="177" fontId="20" fillId="4" borderId="78" xfId="0" applyNumberFormat="1" applyFont="1" applyFill="1" applyBorder="1" applyAlignment="1">
      <alignment horizontal="right" vertical="center" wrapText="1"/>
    </xf>
    <xf numFmtId="49" fontId="20" fillId="4" borderId="41" xfId="0" applyNumberFormat="1" applyFont="1" applyFill="1" applyBorder="1" applyAlignment="1">
      <alignment horizontal="center" vertical="center" wrapText="1"/>
    </xf>
    <xf numFmtId="177" fontId="20" fillId="4" borderId="41" xfId="0" applyNumberFormat="1" applyFont="1" applyFill="1" applyBorder="1" applyAlignment="1">
      <alignment horizontal="right" vertical="center" wrapText="1"/>
    </xf>
    <xf numFmtId="180" fontId="20" fillId="4" borderId="41" xfId="0" applyNumberFormat="1" applyFont="1" applyFill="1" applyBorder="1" applyAlignment="1">
      <alignment horizontal="right" vertical="center" wrapText="1"/>
    </xf>
    <xf numFmtId="180" fontId="20" fillId="4" borderId="109" xfId="0" applyNumberFormat="1" applyFont="1" applyFill="1" applyBorder="1" applyAlignment="1">
      <alignment horizontal="right" vertical="center" wrapText="1"/>
    </xf>
    <xf numFmtId="0" fontId="9" fillId="4" borderId="65" xfId="0" applyFont="1" applyFill="1" applyBorder="1" applyAlignment="1">
      <alignment horizontal="center" vertical="center"/>
    </xf>
    <xf numFmtId="0" fontId="9" fillId="4" borderId="111" xfId="0" applyFont="1" applyFill="1" applyBorder="1" applyAlignment="1">
      <alignment horizontal="center" vertical="center"/>
    </xf>
    <xf numFmtId="3" fontId="21" fillId="0" borderId="78" xfId="0" applyNumberFormat="1" applyFont="1" applyBorder="1"/>
    <xf numFmtId="3" fontId="21" fillId="0" borderId="41" xfId="0" applyNumberFormat="1" applyFont="1" applyBorder="1"/>
    <xf numFmtId="180" fontId="21" fillId="0" borderId="109" xfId="0" applyNumberFormat="1" applyFont="1" applyBorder="1" applyAlignment="1">
      <alignment horizontal="right"/>
    </xf>
    <xf numFmtId="177" fontId="20" fillId="0" borderId="78" xfId="0" applyNumberFormat="1" applyFont="1" applyFill="1" applyBorder="1" applyAlignment="1">
      <alignment horizontal="right" vertical="center" wrapText="1"/>
    </xf>
    <xf numFmtId="177" fontId="20" fillId="0" borderId="41" xfId="0" applyNumberFormat="1" applyFont="1" applyFill="1" applyBorder="1" applyAlignment="1">
      <alignment horizontal="right" vertical="center" wrapText="1"/>
    </xf>
    <xf numFmtId="180" fontId="20" fillId="0" borderId="109" xfId="0" applyNumberFormat="1" applyFont="1" applyFill="1" applyBorder="1" applyAlignment="1">
      <alignment horizontal="right" vertical="center" wrapText="1"/>
    </xf>
    <xf numFmtId="177" fontId="20" fillId="0" borderId="54" xfId="0" applyNumberFormat="1" applyFont="1" applyFill="1" applyBorder="1" applyAlignment="1">
      <alignment horizontal="right" vertical="center" wrapText="1"/>
    </xf>
    <xf numFmtId="3" fontId="21" fillId="0" borderId="54" xfId="0" applyNumberFormat="1" applyFont="1" applyBorder="1"/>
    <xf numFmtId="180" fontId="21" fillId="0" borderId="41" xfId="0" applyNumberFormat="1" applyFont="1" applyBorder="1" applyAlignment="1">
      <alignment horizontal="right"/>
    </xf>
    <xf numFmtId="3" fontId="21" fillId="0" borderId="41" xfId="0" applyNumberFormat="1" applyFont="1" applyBorder="1" applyAlignment="1">
      <alignment horizontal="right"/>
    </xf>
    <xf numFmtId="180" fontId="20" fillId="0" borderId="41" xfId="0" applyNumberFormat="1" applyFont="1" applyFill="1" applyBorder="1" applyAlignment="1">
      <alignment horizontal="right" vertical="center" wrapText="1"/>
    </xf>
    <xf numFmtId="49" fontId="20" fillId="4" borderId="112" xfId="0" applyNumberFormat="1" applyFont="1" applyFill="1" applyBorder="1" applyAlignment="1">
      <alignment horizontal="center" vertical="center" wrapText="1"/>
    </xf>
    <xf numFmtId="49" fontId="20" fillId="4" borderId="113" xfId="0" applyNumberFormat="1" applyFont="1" applyFill="1" applyBorder="1" applyAlignment="1">
      <alignment horizontal="center" vertical="center" wrapText="1"/>
    </xf>
    <xf numFmtId="49" fontId="20" fillId="4" borderId="82" xfId="0" applyNumberFormat="1" applyFont="1" applyFill="1" applyBorder="1" applyAlignment="1">
      <alignment horizontal="center" vertical="center" wrapText="1"/>
    </xf>
    <xf numFmtId="177" fontId="20" fillId="4" borderId="82" xfId="0" applyNumberFormat="1" applyFont="1" applyFill="1" applyBorder="1" applyAlignment="1">
      <alignment horizontal="right" vertical="center" wrapText="1"/>
    </xf>
    <xf numFmtId="180" fontId="20" fillId="4" borderId="82" xfId="0" applyNumberFormat="1" applyFont="1" applyFill="1" applyBorder="1" applyAlignment="1">
      <alignment horizontal="right" vertical="center" wrapText="1"/>
    </xf>
    <xf numFmtId="180" fontId="20" fillId="4" borderId="114" xfId="0" applyNumberFormat="1" applyFont="1" applyFill="1" applyBorder="1" applyAlignment="1">
      <alignment horizontal="right" vertical="center" wrapText="1"/>
    </xf>
    <xf numFmtId="0" fontId="22" fillId="0" borderId="46" xfId="0" applyFont="1" applyBorder="1"/>
    <xf numFmtId="3" fontId="21" fillId="0" borderId="46" xfId="0" applyNumberFormat="1" applyFont="1" applyBorder="1"/>
    <xf numFmtId="3" fontId="21" fillId="0" borderId="42" xfId="0" applyNumberFormat="1" applyFont="1" applyBorder="1"/>
    <xf numFmtId="0" fontId="22" fillId="0" borderId="41" xfId="0" applyFont="1" applyBorder="1"/>
    <xf numFmtId="177" fontId="21" fillId="0" borderId="46" xfId="0" applyNumberFormat="1" applyFont="1" applyFill="1" applyBorder="1" applyAlignment="1">
      <alignment horizontal="right" vertical="center" wrapText="1"/>
    </xf>
    <xf numFmtId="177" fontId="21" fillId="0" borderId="42" xfId="0" applyNumberFormat="1" applyFont="1" applyFill="1" applyBorder="1" applyAlignment="1">
      <alignment horizontal="right" vertical="center" wrapText="1"/>
    </xf>
    <xf numFmtId="177" fontId="20" fillId="0" borderId="46" xfId="0" applyNumberFormat="1" applyFont="1" applyFill="1" applyBorder="1" applyAlignment="1">
      <alignment horizontal="right" vertical="center" wrapText="1"/>
    </xf>
    <xf numFmtId="177" fontId="20" fillId="0" borderId="42" xfId="0" applyNumberFormat="1" applyFont="1" applyFill="1" applyBorder="1" applyAlignment="1">
      <alignment horizontal="right" vertical="center" wrapText="1"/>
    </xf>
    <xf numFmtId="3" fontId="21" fillId="0" borderId="46" xfId="0" applyNumberFormat="1" applyFont="1" applyBorder="1" applyAlignment="1">
      <alignment vertical="center"/>
    </xf>
    <xf numFmtId="3" fontId="21" fillId="0" borderId="42" xfId="0" applyNumberFormat="1" applyFont="1" applyBorder="1" applyAlignment="1">
      <alignment vertical="center"/>
    </xf>
    <xf numFmtId="3" fontId="21" fillId="4" borderId="78" xfId="0" applyNumberFormat="1" applyFont="1" applyFill="1" applyBorder="1"/>
    <xf numFmtId="180" fontId="21" fillId="4" borderId="109" xfId="0" applyNumberFormat="1" applyFont="1" applyFill="1" applyBorder="1" applyAlignment="1">
      <alignment horizontal="right"/>
    </xf>
    <xf numFmtId="49" fontId="20" fillId="4" borderId="102" xfId="0" applyNumberFormat="1" applyFont="1" applyFill="1" applyBorder="1" applyAlignment="1">
      <alignment horizontal="center" vertical="center" wrapText="1"/>
    </xf>
    <xf numFmtId="49" fontId="20" fillId="0" borderId="116" xfId="0" applyNumberFormat="1" applyFont="1" applyBorder="1" applyAlignment="1">
      <alignment horizontal="center" vertical="center" wrapText="1"/>
    </xf>
    <xf numFmtId="3" fontId="21" fillId="0" borderId="78" xfId="0" applyNumberFormat="1" applyFont="1" applyBorder="1" applyAlignment="1">
      <alignment vertical="center"/>
    </xf>
    <xf numFmtId="49" fontId="20" fillId="0" borderId="117" xfId="0" applyNumberFormat="1" applyFont="1" applyBorder="1" applyAlignment="1">
      <alignment horizontal="center" vertical="center" wrapText="1"/>
    </xf>
    <xf numFmtId="177" fontId="12" fillId="2" borderId="118" xfId="7" applyNumberFormat="1" applyFont="1" applyFill="1" applyBorder="1" applyAlignment="1">
      <alignment horizontal="right" vertical="center" wrapText="1"/>
    </xf>
    <xf numFmtId="180" fontId="21" fillId="0" borderId="41" xfId="0" applyNumberFormat="1" applyFont="1" applyBorder="1" applyAlignment="1">
      <alignment horizontal="right" vertical="center"/>
    </xf>
    <xf numFmtId="180" fontId="21" fillId="0" borderId="109" xfId="0" applyNumberFormat="1" applyFont="1" applyBorder="1" applyAlignment="1">
      <alignment horizontal="right" vertical="center"/>
    </xf>
    <xf numFmtId="49" fontId="20" fillId="0" borderId="0" xfId="0" applyNumberFormat="1" applyFont="1" applyBorder="1" applyAlignment="1">
      <alignment horizontal="center" vertical="center" wrapText="1"/>
    </xf>
    <xf numFmtId="177" fontId="20" fillId="0" borderId="54" xfId="0" applyNumberFormat="1" applyFont="1" applyBorder="1" applyAlignment="1">
      <alignment vertical="center" wrapText="1"/>
    </xf>
    <xf numFmtId="3" fontId="21" fillId="0" borderId="78" xfId="0" applyNumberFormat="1" applyFont="1" applyBorder="1" applyAlignment="1"/>
    <xf numFmtId="49" fontId="20" fillId="0" borderId="119" xfId="0" applyNumberFormat="1" applyFont="1" applyBorder="1" applyAlignment="1">
      <alignment horizontal="center" vertical="center" wrapText="1"/>
    </xf>
    <xf numFmtId="177" fontId="12" fillId="2" borderId="41" xfId="7" applyNumberFormat="1" applyFont="1" applyFill="1" applyBorder="1" applyAlignment="1">
      <alignment horizontal="right" vertical="center" wrapText="1"/>
    </xf>
    <xf numFmtId="180" fontId="20" fillId="0" borderId="46" xfId="0" applyNumberFormat="1" applyFont="1" applyFill="1" applyBorder="1" applyAlignment="1">
      <alignment horizontal="right" vertical="center" wrapText="1"/>
    </xf>
    <xf numFmtId="180" fontId="20" fillId="0" borderId="42" xfId="0" applyNumberFormat="1" applyFont="1" applyFill="1" applyBorder="1" applyAlignment="1">
      <alignment horizontal="right" vertical="center" wrapText="1"/>
    </xf>
    <xf numFmtId="177" fontId="20" fillId="0" borderId="54" xfId="0" applyNumberFormat="1" applyFont="1" applyFill="1" applyBorder="1" applyAlignment="1">
      <alignment vertical="center" wrapText="1"/>
    </xf>
    <xf numFmtId="177" fontId="20" fillId="0" borderId="78" xfId="0" applyNumberFormat="1" applyFont="1" applyFill="1" applyBorder="1" applyAlignment="1">
      <alignment vertical="center" wrapText="1"/>
    </xf>
    <xf numFmtId="49" fontId="20" fillId="0" borderId="102" xfId="0" applyNumberFormat="1" applyFont="1" applyBorder="1" applyAlignment="1">
      <alignment horizontal="center" vertical="center" wrapText="1"/>
    </xf>
    <xf numFmtId="179" fontId="20" fillId="0" borderId="41" xfId="0" applyNumberFormat="1" applyFont="1" applyFill="1" applyBorder="1" applyAlignment="1">
      <alignment horizontal="right" vertical="center" wrapText="1"/>
    </xf>
    <xf numFmtId="179" fontId="20" fillId="0" borderId="109" xfId="0" applyNumberFormat="1" applyFont="1" applyFill="1" applyBorder="1" applyAlignment="1">
      <alignment horizontal="right" vertical="center" wrapText="1"/>
    </xf>
    <xf numFmtId="3" fontId="21" fillId="0" borderId="54" xfId="0" applyNumberFormat="1" applyFont="1" applyBorder="1" applyAlignment="1">
      <alignment vertical="center"/>
    </xf>
    <xf numFmtId="179" fontId="21" fillId="0" borderId="109" xfId="0" applyNumberFormat="1" applyFont="1" applyBorder="1" applyAlignment="1">
      <alignment horizontal="right" vertical="center"/>
    </xf>
    <xf numFmtId="49" fontId="20" fillId="0" borderId="121" xfId="0" applyNumberFormat="1" applyFont="1" applyBorder="1" applyAlignment="1">
      <alignment horizontal="center" vertical="center" wrapText="1"/>
    </xf>
    <xf numFmtId="49" fontId="20" fillId="0" borderId="123" xfId="0" applyNumberFormat="1" applyFont="1" applyBorder="1" applyAlignment="1">
      <alignment horizontal="center" vertical="center" wrapText="1"/>
    </xf>
    <xf numFmtId="49" fontId="20" fillId="0" borderId="124" xfId="0" applyNumberFormat="1" applyFont="1" applyBorder="1" applyAlignment="1">
      <alignment horizontal="center" vertical="center" wrapText="1"/>
    </xf>
    <xf numFmtId="0" fontId="0" fillId="0" borderId="125" xfId="0" applyNumberFormat="1" applyFont="1" applyFill="1" applyBorder="1" applyAlignment="1" applyProtection="1">
      <alignment horizontal="center" vertical="center"/>
    </xf>
    <xf numFmtId="179" fontId="20" fillId="0" borderId="109" xfId="0" applyNumberFormat="1" applyFont="1" applyBorder="1" applyAlignment="1">
      <alignment horizontal="right" vertical="center" wrapText="1"/>
    </xf>
    <xf numFmtId="49" fontId="20" fillId="4" borderId="127" xfId="0" applyNumberFormat="1" applyFont="1" applyFill="1" applyBorder="1" applyAlignment="1">
      <alignment horizontal="center" vertical="center" wrapText="1"/>
    </xf>
    <xf numFmtId="3" fontId="21" fillId="5" borderId="78" xfId="0" applyNumberFormat="1" applyFont="1" applyFill="1" applyBorder="1"/>
    <xf numFmtId="49" fontId="20" fillId="4" borderId="124" xfId="0" applyNumberFormat="1" applyFont="1" applyFill="1" applyBorder="1" applyAlignment="1">
      <alignment horizontal="center" vertical="center" wrapText="1"/>
    </xf>
    <xf numFmtId="49" fontId="20" fillId="4" borderId="129" xfId="0" applyNumberFormat="1" applyFont="1" applyFill="1" applyBorder="1" applyAlignment="1">
      <alignment horizontal="center" vertical="center" wrapText="1"/>
    </xf>
    <xf numFmtId="49" fontId="20" fillId="4" borderId="123" xfId="0" applyNumberFormat="1" applyFont="1" applyFill="1" applyBorder="1" applyAlignment="1">
      <alignment horizontal="center" vertical="center" wrapText="1"/>
    </xf>
    <xf numFmtId="0" fontId="9" fillId="4" borderId="112" xfId="0" applyFont="1" applyFill="1" applyBorder="1" applyAlignment="1">
      <alignment horizontal="center" vertical="center"/>
    </xf>
    <xf numFmtId="0" fontId="9" fillId="4" borderId="130" xfId="0" applyFont="1" applyFill="1" applyBorder="1" applyAlignment="1">
      <alignment horizontal="center" vertical="center"/>
    </xf>
    <xf numFmtId="49" fontId="20" fillId="4" borderId="131" xfId="0" applyNumberFormat="1" applyFont="1" applyFill="1" applyBorder="1" applyAlignment="1">
      <alignment horizontal="center" vertical="center" wrapText="1"/>
    </xf>
    <xf numFmtId="179" fontId="20" fillId="4" borderId="82" xfId="0" applyNumberFormat="1" applyFont="1" applyFill="1" applyBorder="1" applyAlignment="1">
      <alignment horizontal="right" vertical="center" wrapText="1"/>
    </xf>
    <xf numFmtId="179" fontId="20" fillId="4" borderId="114" xfId="0" applyNumberFormat="1" applyFont="1" applyFill="1" applyBorder="1" applyAlignment="1">
      <alignment horizontal="right" vertical="center" wrapText="1"/>
    </xf>
    <xf numFmtId="49" fontId="23" fillId="0" borderId="124" xfId="0" applyNumberFormat="1" applyFont="1" applyBorder="1" applyAlignment="1">
      <alignment horizontal="center" vertical="center" wrapText="1"/>
    </xf>
    <xf numFmtId="177" fontId="23" fillId="0" borderId="46" xfId="0" applyNumberFormat="1" applyFont="1" applyBorder="1" applyAlignment="1">
      <alignment horizontal="right" vertical="center" wrapText="1"/>
    </xf>
    <xf numFmtId="177" fontId="23" fillId="3" borderId="46" xfId="0" applyNumberFormat="1" applyFont="1" applyFill="1" applyBorder="1" applyAlignment="1">
      <alignment horizontal="right" vertical="center" wrapText="1"/>
    </xf>
    <xf numFmtId="3" fontId="21" fillId="3" borderId="42" xfId="0" applyNumberFormat="1" applyFont="1" applyFill="1" applyBorder="1" applyAlignment="1">
      <alignment vertical="center"/>
    </xf>
    <xf numFmtId="180" fontId="21" fillId="0" borderId="41" xfId="0" applyNumberFormat="1" applyFont="1" applyBorder="1" applyAlignment="1">
      <alignment vertical="center"/>
    </xf>
    <xf numFmtId="177" fontId="24" fillId="2" borderId="36" xfId="7" applyNumberFormat="1" applyFont="1" applyFill="1" applyBorder="1" applyAlignment="1">
      <alignment horizontal="right" vertical="center" wrapText="1"/>
    </xf>
    <xf numFmtId="177" fontId="23" fillId="0" borderId="54" xfId="0" applyNumberFormat="1" applyFont="1" applyFill="1" applyBorder="1" applyAlignment="1">
      <alignment horizontal="right" vertical="center" wrapText="1"/>
    </xf>
    <xf numFmtId="3" fontId="23" fillId="3" borderId="78" xfId="0" applyNumberFormat="1" applyFont="1" applyFill="1" applyBorder="1" applyAlignment="1">
      <alignment vertical="center"/>
    </xf>
    <xf numFmtId="180" fontId="21" fillId="3" borderId="109" xfId="0" applyNumberFormat="1" applyFont="1" applyFill="1" applyBorder="1" applyAlignment="1">
      <alignment horizontal="right" vertical="center"/>
    </xf>
    <xf numFmtId="177" fontId="20" fillId="3" borderId="54" xfId="0" applyNumberFormat="1" applyFont="1" applyFill="1" applyBorder="1" applyAlignment="1">
      <alignment horizontal="right" vertical="center" wrapText="1"/>
    </xf>
    <xf numFmtId="177" fontId="20" fillId="3" borderId="78" xfId="0" applyNumberFormat="1" applyFont="1" applyFill="1" applyBorder="1" applyAlignment="1">
      <alignment horizontal="right" vertical="center" wrapText="1"/>
    </xf>
    <xf numFmtId="49" fontId="20" fillId="0" borderId="133" xfId="0" applyNumberFormat="1" applyFont="1" applyBorder="1" applyAlignment="1">
      <alignment horizontal="center" vertical="center" wrapText="1"/>
    </xf>
    <xf numFmtId="177" fontId="20" fillId="3" borderId="41" xfId="0" applyNumberFormat="1" applyFont="1" applyFill="1" applyBorder="1" applyAlignment="1">
      <alignment horizontal="right" vertical="center" wrapText="1"/>
    </xf>
    <xf numFmtId="177" fontId="20" fillId="3" borderId="46" xfId="0" applyNumberFormat="1" applyFont="1" applyFill="1" applyBorder="1" applyAlignment="1">
      <alignment horizontal="right" vertical="center" wrapText="1"/>
    </xf>
    <xf numFmtId="179" fontId="21" fillId="3" borderId="109" xfId="0" applyNumberFormat="1" applyFont="1" applyFill="1" applyBorder="1" applyAlignment="1">
      <alignment horizontal="right" vertical="center"/>
    </xf>
    <xf numFmtId="3" fontId="21" fillId="3" borderId="78" xfId="0" applyNumberFormat="1" applyFont="1" applyFill="1" applyBorder="1" applyAlignment="1">
      <alignment vertical="center"/>
    </xf>
    <xf numFmtId="49" fontId="20" fillId="0" borderId="135" xfId="0" applyNumberFormat="1" applyFont="1" applyBorder="1" applyAlignment="1">
      <alignment horizontal="center" vertical="center" wrapText="1"/>
    </xf>
    <xf numFmtId="177" fontId="23" fillId="3" borderId="54" xfId="0" applyNumberFormat="1" applyFont="1" applyFill="1" applyBorder="1" applyAlignment="1">
      <alignment horizontal="right" vertical="center" wrapText="1"/>
    </xf>
    <xf numFmtId="177" fontId="20" fillId="3" borderId="42" xfId="0" applyNumberFormat="1" applyFont="1" applyFill="1" applyBorder="1" applyAlignment="1">
      <alignment horizontal="right" vertical="center" wrapText="1"/>
    </xf>
    <xf numFmtId="49" fontId="20" fillId="0" borderId="127" xfId="0" applyNumberFormat="1" applyFont="1" applyBorder="1" applyAlignment="1">
      <alignment horizontal="center" vertical="center" wrapText="1"/>
    </xf>
    <xf numFmtId="177" fontId="20" fillId="0" borderId="137" xfId="0" applyNumberFormat="1" applyFont="1" applyBorder="1" applyAlignment="1">
      <alignment horizontal="right" vertical="center" wrapText="1"/>
    </xf>
    <xf numFmtId="180" fontId="21" fillId="0" borderId="137" xfId="0" applyNumberFormat="1" applyFont="1" applyBorder="1" applyAlignment="1">
      <alignment horizontal="right" vertical="center"/>
    </xf>
    <xf numFmtId="180" fontId="20" fillId="0" borderId="137" xfId="0" applyNumberFormat="1" applyFont="1" applyFill="1" applyBorder="1" applyAlignment="1">
      <alignment horizontal="right" vertical="center" wrapText="1"/>
    </xf>
    <xf numFmtId="180" fontId="20" fillId="0" borderId="138" xfId="0" applyNumberFormat="1" applyFont="1" applyFill="1" applyBorder="1" applyAlignment="1">
      <alignment horizontal="right" vertical="center" wrapText="1"/>
    </xf>
    <xf numFmtId="177" fontId="20" fillId="3" borderId="42" xfId="4" applyNumberFormat="1" applyFont="1" applyFill="1" applyBorder="1" applyAlignment="1">
      <alignment horizontal="right" vertical="center" wrapText="1"/>
    </xf>
    <xf numFmtId="49" fontId="20" fillId="0" borderId="139" xfId="0" applyNumberFormat="1" applyFont="1" applyBorder="1" applyAlignment="1">
      <alignment horizontal="center" vertical="center" wrapText="1"/>
    </xf>
    <xf numFmtId="180" fontId="20" fillId="0" borderId="46" xfId="0" applyNumberFormat="1" applyFont="1" applyBorder="1" applyAlignment="1">
      <alignment horizontal="right" vertical="center" wrapText="1"/>
    </xf>
    <xf numFmtId="180" fontId="20" fillId="0" borderId="42" xfId="0" applyNumberFormat="1" applyFont="1" applyBorder="1" applyAlignment="1">
      <alignment horizontal="right" vertical="center" wrapText="1"/>
    </xf>
    <xf numFmtId="49" fontId="20" fillId="4" borderId="121" xfId="0" applyNumberFormat="1" applyFont="1" applyFill="1" applyBorder="1" applyAlignment="1">
      <alignment horizontal="center" vertical="center" wrapText="1"/>
    </xf>
    <xf numFmtId="177" fontId="23" fillId="4" borderId="78" xfId="0" applyNumberFormat="1" applyFont="1" applyFill="1" applyBorder="1" applyAlignment="1">
      <alignment horizontal="right" vertical="center" wrapText="1"/>
    </xf>
    <xf numFmtId="49" fontId="20" fillId="4" borderId="142" xfId="0" applyNumberFormat="1" applyFont="1" applyFill="1" applyBorder="1" applyAlignment="1">
      <alignment horizontal="center" vertical="center" wrapText="1"/>
    </xf>
    <xf numFmtId="179" fontId="20" fillId="4" borderId="41" xfId="0" applyNumberFormat="1" applyFont="1" applyFill="1" applyBorder="1" applyAlignment="1">
      <alignment horizontal="right" vertical="center" wrapText="1"/>
    </xf>
    <xf numFmtId="179" fontId="20" fillId="4" borderId="109" xfId="0" applyNumberFormat="1" applyFont="1" applyFill="1" applyBorder="1" applyAlignment="1">
      <alignment horizontal="right" vertical="center" wrapText="1"/>
    </xf>
    <xf numFmtId="49" fontId="21" fillId="0" borderId="124" xfId="0" applyNumberFormat="1" applyFont="1" applyBorder="1" applyAlignment="1">
      <alignment horizontal="center" vertical="center" wrapText="1"/>
    </xf>
    <xf numFmtId="177" fontId="21" fillId="0" borderId="46" xfId="0" applyNumberFormat="1" applyFont="1" applyBorder="1" applyAlignment="1">
      <alignment horizontal="right" vertical="center" wrapText="1"/>
    </xf>
    <xf numFmtId="177" fontId="21" fillId="0" borderId="42" xfId="0" applyNumberFormat="1" applyFont="1" applyBorder="1" applyAlignment="1">
      <alignment horizontal="right" vertical="center" wrapText="1"/>
    </xf>
    <xf numFmtId="49" fontId="21" fillId="3" borderId="124" xfId="0" applyNumberFormat="1" applyFont="1" applyFill="1" applyBorder="1" applyAlignment="1">
      <alignment horizontal="center" vertical="center" wrapText="1"/>
    </xf>
    <xf numFmtId="177" fontId="21" fillId="3" borderId="46" xfId="0" applyNumberFormat="1" applyFont="1" applyFill="1" applyBorder="1" applyAlignment="1">
      <alignment horizontal="right" vertical="center" wrapText="1"/>
    </xf>
    <xf numFmtId="177" fontId="21" fillId="3" borderId="42" xfId="0" applyNumberFormat="1" applyFont="1" applyFill="1" applyBorder="1" applyAlignment="1">
      <alignment horizontal="right" vertical="center" wrapText="1"/>
    </xf>
    <xf numFmtId="49" fontId="20" fillId="3" borderId="123" xfId="0" applyNumberFormat="1" applyFont="1" applyFill="1" applyBorder="1" applyAlignment="1">
      <alignment horizontal="center" vertical="center" wrapText="1"/>
    </xf>
    <xf numFmtId="180" fontId="20" fillId="3" borderId="41" xfId="0" applyNumberFormat="1" applyFont="1" applyFill="1" applyBorder="1" applyAlignment="1">
      <alignment horizontal="right" vertical="center" wrapText="1"/>
    </xf>
    <xf numFmtId="179" fontId="20" fillId="3" borderId="109" xfId="0" applyNumberFormat="1" applyFont="1" applyFill="1" applyBorder="1" applyAlignment="1">
      <alignment horizontal="right" vertical="center" wrapText="1"/>
    </xf>
    <xf numFmtId="49" fontId="20" fillId="3" borderId="124" xfId="0" applyNumberFormat="1" applyFont="1" applyFill="1" applyBorder="1" applyAlignment="1">
      <alignment horizontal="center" vertical="center" wrapText="1"/>
    </xf>
    <xf numFmtId="180" fontId="20" fillId="3" borderId="109" xfId="0" applyNumberFormat="1" applyFont="1" applyFill="1" applyBorder="1" applyAlignment="1">
      <alignment horizontal="right" vertical="center" wrapText="1"/>
    </xf>
    <xf numFmtId="49" fontId="20" fillId="0" borderId="144" xfId="0" applyNumberFormat="1" applyFont="1" applyBorder="1" applyAlignment="1">
      <alignment horizontal="center" vertical="center" wrapText="1"/>
    </xf>
    <xf numFmtId="177" fontId="20" fillId="5" borderId="42" xfId="0" applyNumberFormat="1" applyFont="1" applyFill="1" applyBorder="1" applyAlignment="1">
      <alignment horizontal="right" vertical="center" wrapText="1"/>
    </xf>
    <xf numFmtId="177" fontId="20" fillId="5" borderId="78" xfId="0" applyNumberFormat="1" applyFont="1" applyFill="1" applyBorder="1" applyAlignment="1">
      <alignment horizontal="right" vertical="center" wrapText="1"/>
    </xf>
    <xf numFmtId="49" fontId="26" fillId="6" borderId="144" xfId="0" applyNumberFormat="1" applyFont="1" applyFill="1" applyBorder="1" applyAlignment="1">
      <alignment horizontal="center" vertical="center" wrapText="1"/>
    </xf>
    <xf numFmtId="177" fontId="26" fillId="6" borderId="54" xfId="0" applyNumberFormat="1" applyFont="1" applyFill="1" applyBorder="1" applyAlignment="1">
      <alignment horizontal="right" vertical="center" wrapText="1"/>
    </xf>
    <xf numFmtId="177" fontId="26" fillId="6" borderId="78" xfId="0" applyNumberFormat="1" applyFont="1" applyFill="1" applyBorder="1" applyAlignment="1">
      <alignment horizontal="right" vertical="center" wrapText="1"/>
    </xf>
    <xf numFmtId="49" fontId="26" fillId="6" borderId="123" xfId="0" applyNumberFormat="1" applyFont="1" applyFill="1" applyBorder="1" applyAlignment="1">
      <alignment horizontal="center" vertical="center" wrapText="1"/>
    </xf>
    <xf numFmtId="177" fontId="26" fillId="6" borderId="137" xfId="0" applyNumberFormat="1" applyFont="1" applyFill="1" applyBorder="1" applyAlignment="1">
      <alignment horizontal="right" vertical="center" wrapText="1"/>
    </xf>
    <xf numFmtId="180" fontId="26" fillId="6" borderId="137" xfId="0" applyNumberFormat="1" applyFont="1" applyFill="1" applyBorder="1" applyAlignment="1">
      <alignment horizontal="right" vertical="center" wrapText="1"/>
    </xf>
    <xf numFmtId="177" fontId="26" fillId="6" borderId="46" xfId="0" applyNumberFormat="1" applyFont="1" applyFill="1" applyBorder="1" applyAlignment="1">
      <alignment horizontal="right" vertical="center" wrapText="1"/>
    </xf>
    <xf numFmtId="177" fontId="26" fillId="6" borderId="42" xfId="0" applyNumberFormat="1" applyFont="1" applyFill="1" applyBorder="1" applyAlignment="1">
      <alignment horizontal="right" vertical="center" wrapText="1"/>
    </xf>
    <xf numFmtId="177" fontId="26" fillId="6" borderId="41" xfId="0" applyNumberFormat="1" applyFont="1" applyFill="1" applyBorder="1" applyAlignment="1">
      <alignment horizontal="right" vertical="center" wrapText="1"/>
    </xf>
    <xf numFmtId="180" fontId="26" fillId="6" borderId="41" xfId="0" applyNumberFormat="1" applyFont="1" applyFill="1" applyBorder="1" applyAlignment="1">
      <alignment horizontal="right" vertical="center" wrapText="1"/>
    </xf>
    <xf numFmtId="177" fontId="26" fillId="6" borderId="82" xfId="0" applyNumberFormat="1" applyFont="1" applyFill="1" applyBorder="1" applyAlignment="1">
      <alignment horizontal="right" vertical="center" wrapText="1"/>
    </xf>
    <xf numFmtId="180" fontId="26" fillId="6" borderId="82" xfId="0" applyNumberFormat="1" applyFont="1" applyFill="1" applyBorder="1" applyAlignment="1">
      <alignment horizontal="right" vertical="center" wrapText="1"/>
    </xf>
    <xf numFmtId="0" fontId="28" fillId="0" borderId="0" xfId="0" applyNumberFormat="1" applyFont="1" applyFill="1" applyBorder="1" applyAlignment="1" applyProtection="1"/>
    <xf numFmtId="177" fontId="28" fillId="0" borderId="0" xfId="0" applyNumberFormat="1" applyFont="1" applyFill="1" applyBorder="1" applyAlignment="1" applyProtection="1"/>
    <xf numFmtId="177" fontId="0" fillId="0" borderId="0" xfId="0" applyNumberFormat="1" applyFill="1" applyBorder="1" applyAlignment="1" applyProtection="1"/>
    <xf numFmtId="0" fontId="17" fillId="0" borderId="0" xfId="0" applyFont="1" applyBorder="1" applyAlignment="1">
      <alignment horizontal="left"/>
    </xf>
    <xf numFmtId="177" fontId="9" fillId="0" borderId="0" xfId="0" applyNumberFormat="1" applyFont="1" applyBorder="1" applyAlignment="1">
      <alignment horizontal="right"/>
    </xf>
    <xf numFmtId="49" fontId="29" fillId="0" borderId="149" xfId="0" applyNumberFormat="1" applyFont="1" applyBorder="1" applyAlignment="1">
      <alignment horizontal="center" vertical="center" wrapText="1"/>
    </xf>
    <xf numFmtId="49" fontId="29" fillId="0" borderId="40" xfId="0" applyNumberFormat="1" applyFont="1" applyBorder="1" applyAlignment="1">
      <alignment horizontal="center" vertical="center" wrapText="1"/>
    </xf>
    <xf numFmtId="49" fontId="29" fillId="0" borderId="50" xfId="0" applyNumberFormat="1" applyFont="1" applyBorder="1" applyAlignment="1">
      <alignment horizontal="center" vertical="center" wrapText="1"/>
    </xf>
    <xf numFmtId="49" fontId="11" fillId="0" borderId="70" xfId="0" applyNumberFormat="1" applyFont="1" applyBorder="1" applyAlignment="1">
      <alignment horizontal="center" vertical="center" wrapText="1"/>
    </xf>
    <xf numFmtId="177" fontId="8" fillId="2" borderId="9" xfId="8" applyNumberFormat="1" applyFont="1" applyFill="1" applyBorder="1" applyAlignment="1">
      <alignment horizontal="right" vertical="center" wrapText="1"/>
    </xf>
    <xf numFmtId="1" fontId="11" fillId="0" borderId="54" xfId="0" applyNumberFormat="1" applyFont="1" applyBorder="1" applyAlignment="1">
      <alignment horizontal="right" vertical="center" wrapText="1"/>
    </xf>
    <xf numFmtId="177" fontId="11" fillId="0" borderId="54" xfId="0" applyNumberFormat="1" applyFont="1" applyBorder="1" applyAlignment="1">
      <alignment horizontal="right" vertical="center" wrapText="1"/>
    </xf>
    <xf numFmtId="177" fontId="11" fillId="0" borderId="78" xfId="0" applyNumberFormat="1" applyFont="1" applyBorder="1" applyAlignment="1">
      <alignment horizontal="right" vertical="center" wrapText="1"/>
    </xf>
    <xf numFmtId="49" fontId="11" fillId="0" borderId="135" xfId="0" applyNumberFormat="1" applyFont="1" applyBorder="1" applyAlignment="1">
      <alignment horizontal="center" vertical="center" wrapText="1"/>
    </xf>
    <xf numFmtId="0" fontId="9" fillId="0" borderId="41" xfId="0" applyNumberFormat="1" applyFont="1" applyFill="1" applyBorder="1" applyAlignment="1" applyProtection="1">
      <alignment horizontal="right" vertical="center" wrapText="1"/>
    </xf>
    <xf numFmtId="180" fontId="11" fillId="0" borderId="46" xfId="0" applyNumberFormat="1" applyFont="1" applyBorder="1" applyAlignment="1">
      <alignment horizontal="right" vertical="center" wrapText="1"/>
    </xf>
    <xf numFmtId="177" fontId="11" fillId="0" borderId="42" xfId="0" applyNumberFormat="1" applyFont="1" applyBorder="1" applyAlignment="1">
      <alignment horizontal="right" vertical="center" wrapText="1"/>
    </xf>
    <xf numFmtId="49" fontId="11" fillId="0" borderId="127" xfId="0" applyNumberFormat="1" applyFont="1" applyBorder="1" applyAlignment="1">
      <alignment horizontal="center" vertical="center" wrapText="1"/>
    </xf>
    <xf numFmtId="177" fontId="8" fillId="2" borderId="36" xfId="8" applyNumberFormat="1" applyFont="1" applyFill="1" applyBorder="1" applyAlignment="1">
      <alignment horizontal="right" vertical="center" wrapText="1"/>
    </xf>
    <xf numFmtId="180" fontId="11" fillId="0" borderId="41" xfId="0" applyNumberFormat="1" applyFont="1" applyBorder="1" applyAlignment="1">
      <alignment horizontal="right" vertical="center" wrapText="1"/>
    </xf>
    <xf numFmtId="3" fontId="8" fillId="2" borderId="36" xfId="8" applyNumberFormat="1" applyFont="1" applyFill="1" applyBorder="1" applyAlignment="1">
      <alignment horizontal="right" vertical="center" wrapText="1"/>
    </xf>
    <xf numFmtId="177" fontId="14" fillId="0" borderId="78" xfId="0" applyNumberFormat="1" applyFont="1" applyBorder="1" applyAlignment="1">
      <alignment horizontal="right" vertical="center" wrapText="1"/>
    </xf>
    <xf numFmtId="0" fontId="14" fillId="0" borderId="41" xfId="0" applyNumberFormat="1" applyFont="1" applyFill="1" applyBorder="1" applyAlignment="1" applyProtection="1">
      <alignment horizontal="right" vertical="center" wrapText="1"/>
    </xf>
    <xf numFmtId="180" fontId="14" fillId="0" borderId="41" xfId="2" applyNumberFormat="1" applyFont="1" applyBorder="1" applyAlignment="1">
      <alignment horizontal="right" vertical="center" wrapText="1"/>
    </xf>
    <xf numFmtId="177" fontId="14" fillId="0" borderId="41" xfId="0" applyNumberFormat="1" applyFont="1" applyFill="1" applyBorder="1" applyAlignment="1" applyProtection="1">
      <alignment horizontal="right" vertical="center" wrapText="1"/>
    </xf>
    <xf numFmtId="180" fontId="14" fillId="0" borderId="109" xfId="2" applyNumberFormat="1" applyFont="1" applyBorder="1" applyAlignment="1">
      <alignment horizontal="right" vertical="center" wrapText="1"/>
    </xf>
    <xf numFmtId="180" fontId="11" fillId="0" borderId="41" xfId="2" applyNumberFormat="1" applyFont="1" applyBorder="1" applyAlignment="1">
      <alignment horizontal="right" vertical="center" wrapText="1"/>
    </xf>
    <xf numFmtId="177" fontId="9" fillId="0" borderId="41" xfId="0" applyNumberFormat="1" applyFont="1" applyFill="1" applyBorder="1" applyAlignment="1" applyProtection="1">
      <alignment horizontal="right" vertical="center" wrapText="1"/>
    </xf>
    <xf numFmtId="177" fontId="11" fillId="0" borderId="41" xfId="0" applyNumberFormat="1" applyFont="1" applyBorder="1" applyAlignment="1">
      <alignment horizontal="right" vertical="center" wrapText="1"/>
    </xf>
    <xf numFmtId="177" fontId="11" fillId="0" borderId="109" xfId="2" applyNumberFormat="1" applyFont="1" applyBorder="1" applyAlignment="1">
      <alignment horizontal="right" vertical="center" wrapText="1"/>
    </xf>
    <xf numFmtId="0" fontId="8" fillId="2" borderId="36" xfId="8" applyFont="1" applyFill="1" applyBorder="1" applyAlignment="1">
      <alignment horizontal="right" vertical="center" wrapText="1"/>
    </xf>
    <xf numFmtId="180" fontId="11" fillId="0" borderId="109" xfId="0" applyNumberFormat="1" applyFont="1" applyBorder="1" applyAlignment="1">
      <alignment horizontal="right" vertical="center" wrapText="1"/>
    </xf>
    <xf numFmtId="177" fontId="11" fillId="0" borderId="109" xfId="0" applyNumberFormat="1" applyFont="1" applyBorder="1" applyAlignment="1">
      <alignment horizontal="right" vertical="center" wrapText="1"/>
    </xf>
    <xf numFmtId="180" fontId="11" fillId="0" borderId="155" xfId="2" applyNumberFormat="1" applyFont="1" applyBorder="1" applyAlignment="1">
      <alignment horizontal="right" vertical="center" wrapText="1"/>
    </xf>
    <xf numFmtId="49" fontId="11" fillId="0" borderId="133" xfId="0" applyNumberFormat="1" applyFont="1" applyBorder="1" applyAlignment="1">
      <alignment horizontal="center" vertical="center" wrapText="1"/>
    </xf>
    <xf numFmtId="49" fontId="11" fillId="0" borderId="139" xfId="0" applyNumberFormat="1" applyFont="1" applyBorder="1" applyAlignment="1">
      <alignment horizontal="center" vertical="center" wrapText="1"/>
    </xf>
    <xf numFmtId="180" fontId="11" fillId="0" borderId="109" xfId="2" applyNumberFormat="1" applyFont="1" applyBorder="1" applyAlignment="1">
      <alignment horizontal="right" vertical="center" wrapText="1"/>
    </xf>
    <xf numFmtId="180" fontId="14" fillId="0" borderId="41" xfId="0" applyNumberFormat="1" applyFont="1" applyBorder="1" applyAlignment="1">
      <alignment horizontal="right" vertical="center" wrapText="1"/>
    </xf>
    <xf numFmtId="180" fontId="14" fillId="0" borderId="109" xfId="0" applyNumberFormat="1" applyFont="1" applyBorder="1" applyAlignment="1">
      <alignment horizontal="right" vertical="center" wrapText="1"/>
    </xf>
    <xf numFmtId="177" fontId="8" fillId="2" borderId="66" xfId="8" applyNumberFormat="1" applyFont="1" applyFill="1" applyBorder="1" applyAlignment="1">
      <alignment horizontal="right" vertical="center" wrapText="1"/>
    </xf>
    <xf numFmtId="0" fontId="8" fillId="2" borderId="66" xfId="8" applyFont="1" applyFill="1" applyBorder="1" applyAlignment="1">
      <alignment horizontal="right" vertical="center" wrapText="1"/>
    </xf>
    <xf numFmtId="179" fontId="11" fillId="0" borderId="41" xfId="0" applyNumberFormat="1" applyFont="1" applyBorder="1" applyAlignment="1">
      <alignment horizontal="right" vertical="center" wrapText="1"/>
    </xf>
    <xf numFmtId="180" fontId="11" fillId="0" borderId="42" xfId="0" applyNumberFormat="1" applyFont="1" applyBorder="1" applyAlignment="1">
      <alignment horizontal="right" vertical="center" wrapText="1"/>
    </xf>
    <xf numFmtId="177" fontId="11" fillId="0" borderId="115" xfId="0" applyNumberFormat="1" applyFont="1" applyBorder="1" applyAlignment="1">
      <alignment horizontal="right" vertical="center" wrapText="1"/>
    </xf>
    <xf numFmtId="49" fontId="11" fillId="3" borderId="127" xfId="0" applyNumberFormat="1" applyFont="1" applyFill="1" applyBorder="1" applyAlignment="1">
      <alignment horizontal="center" vertical="center" wrapText="1"/>
    </xf>
    <xf numFmtId="177" fontId="11" fillId="3" borderId="54" xfId="0" applyNumberFormat="1" applyFont="1" applyFill="1" applyBorder="1" applyAlignment="1">
      <alignment horizontal="right" vertical="center" wrapText="1"/>
    </xf>
    <xf numFmtId="177" fontId="11" fillId="3" borderId="78" xfId="0" applyNumberFormat="1" applyFont="1" applyFill="1" applyBorder="1" applyAlignment="1">
      <alignment horizontal="right" vertical="center" wrapText="1"/>
    </xf>
    <xf numFmtId="49" fontId="11" fillId="3" borderId="135" xfId="0" applyNumberFormat="1" applyFont="1" applyFill="1" applyBorder="1" applyAlignment="1">
      <alignment horizontal="center" vertical="center" wrapText="1"/>
    </xf>
    <xf numFmtId="0" fontId="9" fillId="3" borderId="41" xfId="0" applyNumberFormat="1" applyFont="1" applyFill="1" applyBorder="1" applyAlignment="1" applyProtection="1">
      <alignment horizontal="right" vertical="center" wrapText="1"/>
    </xf>
    <xf numFmtId="180" fontId="11" fillId="3" borderId="46" xfId="0" applyNumberFormat="1" applyFont="1" applyFill="1" applyBorder="1" applyAlignment="1">
      <alignment horizontal="right" vertical="center" wrapText="1"/>
    </xf>
    <xf numFmtId="177" fontId="9" fillId="3" borderId="41" xfId="0" applyNumberFormat="1" applyFont="1" applyFill="1" applyBorder="1" applyAlignment="1" applyProtection="1">
      <alignment horizontal="right" vertical="center" wrapText="1"/>
    </xf>
    <xf numFmtId="180" fontId="11" fillId="3" borderId="42" xfId="0" applyNumberFormat="1" applyFont="1" applyFill="1" applyBorder="1" applyAlignment="1">
      <alignment horizontal="right" vertical="center" wrapText="1"/>
    </xf>
    <xf numFmtId="180" fontId="11" fillId="3" borderId="41" xfId="0" applyNumberFormat="1" applyFont="1" applyFill="1" applyBorder="1" applyAlignment="1">
      <alignment horizontal="right" vertical="center" wrapText="1"/>
    </xf>
    <xf numFmtId="177" fontId="11" fillId="3" borderId="41" xfId="0" applyNumberFormat="1" applyFont="1" applyFill="1" applyBorder="1" applyAlignment="1">
      <alignment horizontal="right" vertical="center" wrapText="1"/>
    </xf>
    <xf numFmtId="180" fontId="11" fillId="3" borderId="109" xfId="0" applyNumberFormat="1" applyFont="1" applyFill="1" applyBorder="1" applyAlignment="1">
      <alignment horizontal="right" vertical="center" wrapText="1"/>
    </xf>
    <xf numFmtId="49" fontId="11" fillId="3" borderId="133" xfId="0" applyNumberFormat="1" applyFont="1" applyFill="1" applyBorder="1" applyAlignment="1">
      <alignment horizontal="center" vertical="center" wrapText="1"/>
    </xf>
    <xf numFmtId="49" fontId="11" fillId="3" borderId="139" xfId="0" applyNumberFormat="1" applyFont="1" applyFill="1" applyBorder="1" applyAlignment="1">
      <alignment horizontal="center" vertical="center" wrapText="1"/>
    </xf>
    <xf numFmtId="177" fontId="11" fillId="3" borderId="46" xfId="0" applyNumberFormat="1" applyFont="1" applyFill="1" applyBorder="1" applyAlignment="1">
      <alignment horizontal="right" vertical="center" wrapText="1"/>
    </xf>
    <xf numFmtId="177" fontId="11" fillId="3" borderId="42" xfId="0" applyNumberFormat="1" applyFont="1" applyFill="1" applyBorder="1" applyAlignment="1">
      <alignment horizontal="right" vertical="center" wrapText="1"/>
    </xf>
    <xf numFmtId="177" fontId="11" fillId="0" borderId="46" xfId="0" applyNumberFormat="1" applyFont="1" applyBorder="1" applyAlignment="1">
      <alignment horizontal="right" vertical="center" wrapText="1"/>
    </xf>
    <xf numFmtId="49" fontId="11" fillId="0" borderId="129" xfId="0" applyNumberFormat="1" applyFont="1" applyBorder="1" applyAlignment="1">
      <alignment horizontal="center" vertical="center" wrapText="1"/>
    </xf>
    <xf numFmtId="181" fontId="11" fillId="0" borderId="54" xfId="0" applyNumberFormat="1" applyFont="1" applyBorder="1" applyAlignment="1">
      <alignment horizontal="right" vertical="center" wrapText="1"/>
    </xf>
    <xf numFmtId="177" fontId="11" fillId="0" borderId="137" xfId="0" applyNumberFormat="1" applyFont="1" applyBorder="1" applyAlignment="1">
      <alignment horizontal="right" vertical="center" wrapText="1"/>
    </xf>
    <xf numFmtId="181" fontId="11" fillId="0" borderId="46" xfId="0" applyNumberFormat="1" applyFont="1" applyBorder="1" applyAlignment="1">
      <alignment horizontal="right" vertical="center" wrapText="1"/>
    </xf>
    <xf numFmtId="49" fontId="9" fillId="0" borderId="70" xfId="0" applyNumberFormat="1" applyFont="1" applyBorder="1" applyAlignment="1">
      <alignment horizontal="center" vertical="center" wrapText="1"/>
    </xf>
    <xf numFmtId="49" fontId="9" fillId="0" borderId="135" xfId="0" applyNumberFormat="1" applyFont="1" applyBorder="1" applyAlignment="1">
      <alignment horizontal="center" vertical="center" wrapText="1"/>
    </xf>
    <xf numFmtId="177" fontId="9" fillId="0" borderId="41" xfId="0" applyNumberFormat="1" applyFont="1" applyBorder="1" applyAlignment="1">
      <alignment horizontal="right" vertical="center" wrapText="1"/>
    </xf>
    <xf numFmtId="180" fontId="9" fillId="0" borderId="41" xfId="0" applyNumberFormat="1" applyFont="1" applyBorder="1" applyAlignment="1">
      <alignment horizontal="right" vertical="center" wrapText="1"/>
    </xf>
    <xf numFmtId="180" fontId="9" fillId="0" borderId="109" xfId="0" applyNumberFormat="1" applyFont="1" applyBorder="1" applyAlignment="1">
      <alignment horizontal="right" vertical="center" wrapText="1"/>
    </xf>
    <xf numFmtId="49" fontId="9" fillId="0" borderId="127" xfId="0" applyNumberFormat="1" applyFont="1" applyBorder="1" applyAlignment="1">
      <alignment horizontal="center" vertical="center" wrapText="1"/>
    </xf>
    <xf numFmtId="49" fontId="9" fillId="0" borderId="139" xfId="0" applyNumberFormat="1" applyFont="1" applyBorder="1" applyAlignment="1">
      <alignment horizontal="center" vertical="center" wrapText="1"/>
    </xf>
    <xf numFmtId="177" fontId="9" fillId="0" borderId="54" xfId="0" applyNumberFormat="1" applyFont="1" applyBorder="1" applyAlignment="1">
      <alignment horizontal="right" vertical="center" wrapText="1"/>
    </xf>
    <xf numFmtId="177" fontId="9" fillId="0" borderId="54" xfId="0" applyNumberFormat="1" applyFont="1" applyFill="1" applyBorder="1" applyAlignment="1">
      <alignment horizontal="right" vertical="center" wrapText="1"/>
    </xf>
    <xf numFmtId="177" fontId="9" fillId="0" borderId="78" xfId="0" applyNumberFormat="1" applyFont="1" applyBorder="1" applyAlignment="1">
      <alignment horizontal="right" vertical="center" wrapText="1"/>
    </xf>
    <xf numFmtId="49" fontId="9" fillId="0" borderId="133" xfId="0" applyNumberFormat="1" applyFont="1" applyBorder="1" applyAlignment="1">
      <alignment horizontal="center" vertical="center" wrapText="1"/>
    </xf>
    <xf numFmtId="177" fontId="8" fillId="2" borderId="161" xfId="8" applyNumberFormat="1" applyFont="1" applyFill="1" applyBorder="1" applyAlignment="1">
      <alignment horizontal="right" vertical="center" wrapText="1"/>
    </xf>
    <xf numFmtId="0" fontId="9" fillId="0" borderId="135" xfId="0" applyNumberFormat="1" applyFont="1" applyFill="1" applyBorder="1" applyAlignment="1" applyProtection="1">
      <alignment horizontal="center" vertical="center" wrapText="1"/>
    </xf>
    <xf numFmtId="0" fontId="0" fillId="0" borderId="6" xfId="0" applyNumberFormat="1" applyFont="1" applyFill="1" applyBorder="1" applyAlignment="1" applyProtection="1"/>
    <xf numFmtId="0" fontId="9" fillId="0" borderId="133" xfId="0" applyNumberFormat="1" applyFont="1" applyFill="1" applyBorder="1" applyAlignment="1" applyProtection="1">
      <alignment horizontal="center" vertical="center" wrapText="1"/>
    </xf>
    <xf numFmtId="177" fontId="11" fillId="0" borderId="41" xfId="2" applyNumberFormat="1" applyFont="1" applyBorder="1" applyAlignment="1">
      <alignment horizontal="right" vertical="center" wrapText="1"/>
    </xf>
    <xf numFmtId="0" fontId="9" fillId="3" borderId="135" xfId="0" applyNumberFormat="1" applyFont="1" applyFill="1" applyBorder="1" applyAlignment="1" applyProtection="1">
      <alignment horizontal="center" vertical="center" wrapText="1"/>
    </xf>
    <xf numFmtId="0" fontId="0" fillId="0" borderId="168" xfId="0" applyNumberFormat="1" applyFont="1" applyFill="1" applyBorder="1" applyAlignment="1" applyProtection="1">
      <alignment horizontal="center" vertical="center" wrapText="1"/>
    </xf>
    <xf numFmtId="177" fontId="11" fillId="0" borderId="54" xfId="0" applyNumberFormat="1" applyFont="1" applyFill="1" applyBorder="1" applyAlignment="1">
      <alignment horizontal="right" vertical="center" wrapText="1"/>
    </xf>
    <xf numFmtId="177" fontId="11" fillId="4" borderId="54" xfId="0" applyNumberFormat="1" applyFont="1" applyFill="1" applyBorder="1" applyAlignment="1">
      <alignment horizontal="right" vertical="center" wrapText="1"/>
    </xf>
    <xf numFmtId="177" fontId="11" fillId="4" borderId="78" xfId="0" applyNumberFormat="1" applyFont="1" applyFill="1" applyBorder="1" applyAlignment="1">
      <alignment horizontal="right" vertical="center" wrapText="1"/>
    </xf>
    <xf numFmtId="177" fontId="11" fillId="4" borderId="46" xfId="0" applyNumberFormat="1" applyFont="1" applyFill="1" applyBorder="1" applyAlignment="1">
      <alignment horizontal="right" vertical="center" wrapText="1"/>
    </xf>
    <xf numFmtId="180" fontId="11" fillId="4" borderId="46" xfId="0" applyNumberFormat="1" applyFont="1" applyFill="1" applyBorder="1" applyAlignment="1">
      <alignment horizontal="right" vertical="center" wrapText="1"/>
    </xf>
    <xf numFmtId="180" fontId="11" fillId="4" borderId="42" xfId="0" applyNumberFormat="1" applyFont="1" applyFill="1" applyBorder="1" applyAlignment="1">
      <alignment horizontal="right" vertical="center" wrapText="1"/>
    </xf>
    <xf numFmtId="177" fontId="11" fillId="4" borderId="41" xfId="0" applyNumberFormat="1" applyFont="1" applyFill="1" applyBorder="1" applyAlignment="1">
      <alignment horizontal="right" vertical="center" wrapText="1"/>
    </xf>
    <xf numFmtId="180" fontId="11" fillId="4" borderId="109" xfId="0" applyNumberFormat="1" applyFont="1" applyFill="1" applyBorder="1" applyAlignment="1">
      <alignment horizontal="right" vertical="center" wrapText="1"/>
    </xf>
    <xf numFmtId="177" fontId="11" fillId="4" borderId="82" xfId="0" applyNumberFormat="1" applyFont="1" applyFill="1" applyBorder="1" applyAlignment="1">
      <alignment horizontal="right" vertical="center" wrapText="1"/>
    </xf>
    <xf numFmtId="180" fontId="11" fillId="4" borderId="82" xfId="0" applyNumberFormat="1" applyFont="1" applyFill="1" applyBorder="1" applyAlignment="1">
      <alignment horizontal="right" vertical="center" wrapText="1"/>
    </xf>
    <xf numFmtId="180" fontId="11" fillId="4" borderId="114" xfId="0" applyNumberFormat="1" applyFont="1" applyFill="1" applyBorder="1" applyAlignment="1">
      <alignment horizontal="right" vertical="center" wrapText="1"/>
    </xf>
    <xf numFmtId="177" fontId="11" fillId="3" borderId="174" xfId="0" applyNumberFormat="1" applyFont="1" applyFill="1" applyBorder="1" applyAlignment="1">
      <alignment horizontal="right" vertical="center" wrapText="1"/>
    </xf>
    <xf numFmtId="176" fontId="11" fillId="0" borderId="108" xfId="2" applyNumberFormat="1" applyFont="1" applyBorder="1" applyAlignment="1">
      <alignment horizontal="right" vertical="center" wrapText="1"/>
    </xf>
    <xf numFmtId="177" fontId="11" fillId="0" borderId="108" xfId="0" applyNumberFormat="1" applyFont="1" applyBorder="1" applyAlignment="1">
      <alignment horizontal="right" vertical="center" wrapText="1"/>
    </xf>
    <xf numFmtId="177" fontId="11" fillId="0" borderId="175" xfId="0" applyNumberFormat="1" applyFont="1" applyBorder="1" applyAlignment="1">
      <alignment horizontal="right" vertical="center" wrapText="1"/>
    </xf>
    <xf numFmtId="177" fontId="11" fillId="3" borderId="122" xfId="0" applyNumberFormat="1" applyFont="1" applyFill="1" applyBorder="1" applyAlignment="1">
      <alignment horizontal="right" vertical="center" wrapText="1"/>
    </xf>
    <xf numFmtId="177" fontId="11" fillId="3" borderId="177" xfId="0" applyNumberFormat="1" applyFont="1" applyFill="1" applyBorder="1" applyAlignment="1">
      <alignment horizontal="right" vertical="center" wrapText="1"/>
    </xf>
    <xf numFmtId="176" fontId="11" fillId="0" borderId="54" xfId="0" applyNumberFormat="1" applyFont="1" applyBorder="1" applyAlignment="1">
      <alignment horizontal="right" vertical="center" wrapText="1"/>
    </xf>
    <xf numFmtId="177" fontId="11" fillId="3" borderId="178" xfId="0" applyNumberFormat="1" applyFont="1" applyFill="1" applyBorder="1" applyAlignment="1">
      <alignment horizontal="right" vertical="center" wrapText="1"/>
    </xf>
    <xf numFmtId="177" fontId="11" fillId="0" borderId="129" xfId="0" applyNumberFormat="1" applyFont="1" applyBorder="1" applyAlignment="1">
      <alignment horizontal="right" vertical="center" wrapText="1"/>
    </xf>
    <xf numFmtId="177" fontId="11" fillId="3" borderId="179" xfId="0" applyNumberFormat="1" applyFont="1" applyFill="1" applyBorder="1" applyAlignment="1">
      <alignment horizontal="right" vertical="center" wrapText="1"/>
    </xf>
    <xf numFmtId="177" fontId="11" fillId="3" borderId="127" xfId="0" applyNumberFormat="1" applyFont="1" applyFill="1" applyBorder="1" applyAlignment="1">
      <alignment horizontal="right" vertical="center" wrapText="1"/>
    </xf>
    <xf numFmtId="176" fontId="11" fillId="0" borderId="54" xfId="2" applyNumberFormat="1" applyFont="1" applyBorder="1" applyAlignment="1">
      <alignment horizontal="right" vertical="center" wrapText="1"/>
    </xf>
    <xf numFmtId="179" fontId="11" fillId="0" borderId="109" xfId="0" applyNumberFormat="1" applyFont="1" applyBorder="1" applyAlignment="1">
      <alignment horizontal="right" vertical="center" wrapText="1"/>
    </xf>
    <xf numFmtId="180" fontId="11" fillId="0" borderId="133" xfId="0" applyNumberFormat="1" applyFont="1" applyBorder="1" applyAlignment="1">
      <alignment horizontal="right" vertical="center" wrapText="1"/>
    </xf>
    <xf numFmtId="180" fontId="11" fillId="0" borderId="133" xfId="9" applyNumberFormat="1" applyFont="1" applyBorder="1" applyAlignment="1">
      <alignment horizontal="right" vertical="center" wrapText="1"/>
    </xf>
    <xf numFmtId="179" fontId="11" fillId="0" borderId="46" xfId="0" applyNumberFormat="1" applyFont="1" applyBorder="1" applyAlignment="1">
      <alignment horizontal="right" vertical="center" wrapText="1"/>
    </xf>
    <xf numFmtId="0" fontId="9" fillId="0" borderId="46" xfId="0" applyNumberFormat="1" applyFont="1" applyFill="1" applyBorder="1" applyAlignment="1" applyProtection="1">
      <alignment horizontal="right" vertical="center" wrapText="1"/>
    </xf>
    <xf numFmtId="177" fontId="11" fillId="3" borderId="120" xfId="0" applyNumberFormat="1" applyFont="1" applyFill="1" applyBorder="1" applyAlignment="1">
      <alignment horizontal="right" vertical="center" wrapText="1"/>
    </xf>
    <xf numFmtId="180" fontId="11" fillId="0" borderId="109" xfId="9" applyNumberFormat="1" applyFont="1" applyBorder="1" applyAlignment="1">
      <alignment horizontal="right" vertical="center" wrapText="1"/>
    </xf>
    <xf numFmtId="177" fontId="11" fillId="5" borderId="122" xfId="0" applyNumberFormat="1" applyFont="1" applyFill="1" applyBorder="1" applyAlignment="1">
      <alignment horizontal="right" vertical="center" wrapText="1"/>
    </xf>
    <xf numFmtId="177" fontId="11" fillId="4" borderId="180" xfId="0" applyNumberFormat="1" applyFont="1" applyFill="1" applyBorder="1" applyAlignment="1">
      <alignment horizontal="right" vertical="center" wrapText="1"/>
    </xf>
    <xf numFmtId="177" fontId="11" fillId="5" borderId="179" xfId="0" applyNumberFormat="1" applyFont="1" applyFill="1" applyBorder="1" applyAlignment="1">
      <alignment horizontal="right" vertical="center" wrapText="1"/>
    </xf>
    <xf numFmtId="180" fontId="11" fillId="5" borderId="179" xfId="0" applyNumberFormat="1" applyFont="1" applyFill="1" applyBorder="1" applyAlignment="1">
      <alignment horizontal="right" vertical="center" wrapText="1"/>
    </xf>
    <xf numFmtId="180" fontId="11" fillId="5" borderId="181" xfId="0" applyNumberFormat="1" applyFont="1" applyFill="1" applyBorder="1" applyAlignment="1">
      <alignment horizontal="right" vertical="center" wrapText="1"/>
    </xf>
    <xf numFmtId="177" fontId="11" fillId="5" borderId="182" xfId="0" applyNumberFormat="1" applyFont="1" applyFill="1" applyBorder="1" applyAlignment="1">
      <alignment horizontal="right" vertical="center" wrapText="1"/>
    </xf>
    <xf numFmtId="177" fontId="11" fillId="5" borderId="178" xfId="0" applyNumberFormat="1" applyFont="1" applyFill="1" applyBorder="1" applyAlignment="1">
      <alignment horizontal="right" vertical="center" wrapText="1"/>
    </xf>
    <xf numFmtId="180" fontId="11" fillId="5" borderId="178" xfId="0" applyNumberFormat="1" applyFont="1" applyFill="1" applyBorder="1" applyAlignment="1">
      <alignment horizontal="right" vertical="center" wrapText="1"/>
    </xf>
    <xf numFmtId="177" fontId="11" fillId="5" borderId="183" xfId="0" applyNumberFormat="1" applyFont="1" applyFill="1" applyBorder="1" applyAlignment="1">
      <alignment horizontal="right" vertical="center" wrapText="1"/>
    </xf>
    <xf numFmtId="177" fontId="11" fillId="5" borderId="137" xfId="0" applyNumberFormat="1" applyFont="1" applyFill="1" applyBorder="1" applyAlignment="1">
      <alignment horizontal="right" vertical="center" wrapText="1"/>
    </xf>
    <xf numFmtId="180" fontId="11" fillId="5" borderId="122" xfId="0" applyNumberFormat="1" applyFont="1" applyFill="1" applyBorder="1" applyAlignment="1">
      <alignment horizontal="right" vertical="center" wrapText="1"/>
    </xf>
    <xf numFmtId="177" fontId="11" fillId="0" borderId="46" xfId="0" applyNumberFormat="1" applyFont="1" applyFill="1" applyBorder="1" applyAlignment="1">
      <alignment horizontal="right" vertical="center" wrapText="1"/>
    </xf>
    <xf numFmtId="180" fontId="11" fillId="0" borderId="46" xfId="0" applyNumberFormat="1" applyFont="1" applyFill="1" applyBorder="1" applyAlignment="1">
      <alignment horizontal="right" vertical="center" wrapText="1"/>
    </xf>
    <xf numFmtId="177" fontId="11" fillId="0" borderId="42" xfId="0" applyNumberFormat="1" applyFont="1" applyFill="1" applyBorder="1" applyAlignment="1">
      <alignment horizontal="right" vertical="center" wrapText="1"/>
    </xf>
    <xf numFmtId="177" fontId="11" fillId="0" borderId="188" xfId="0" applyNumberFormat="1" applyFont="1" applyBorder="1" applyAlignment="1">
      <alignment horizontal="right" vertical="center" wrapText="1"/>
    </xf>
    <xf numFmtId="177" fontId="11" fillId="0" borderId="189" xfId="0" applyNumberFormat="1" applyFont="1" applyBorder="1" applyAlignment="1">
      <alignment horizontal="right" vertical="center" wrapText="1"/>
    </xf>
    <xf numFmtId="180" fontId="11" fillId="0" borderId="137" xfId="0" applyNumberFormat="1" applyFont="1" applyBorder="1" applyAlignment="1">
      <alignment horizontal="right" vertical="center" wrapText="1"/>
    </xf>
    <xf numFmtId="180" fontId="11" fillId="3" borderId="46" xfId="2" applyNumberFormat="1" applyFont="1" applyFill="1" applyBorder="1" applyAlignment="1">
      <alignment horizontal="right" vertical="center" wrapText="1"/>
    </xf>
    <xf numFmtId="177" fontId="11" fillId="3" borderId="82" xfId="0" applyNumberFormat="1" applyFont="1" applyFill="1" applyBorder="1" applyAlignment="1">
      <alignment horizontal="right" vertical="center" wrapText="1"/>
    </xf>
    <xf numFmtId="180" fontId="11" fillId="3" borderId="82" xfId="0" applyNumberFormat="1" applyFont="1" applyFill="1" applyBorder="1" applyAlignment="1">
      <alignment horizontal="right" vertical="center" wrapText="1"/>
    </xf>
    <xf numFmtId="180" fontId="11" fillId="3" borderId="114" xfId="0" applyNumberFormat="1" applyFont="1" applyFill="1" applyBorder="1" applyAlignment="1">
      <alignment horizontal="right" vertical="center" wrapText="1"/>
    </xf>
    <xf numFmtId="177" fontId="14" fillId="0" borderId="108" xfId="0" applyNumberFormat="1" applyFont="1" applyBorder="1" applyAlignment="1">
      <alignment horizontal="right" vertical="center" wrapText="1"/>
    </xf>
    <xf numFmtId="177" fontId="14" fillId="0" borderId="175" xfId="0" applyNumberFormat="1" applyFont="1" applyBorder="1" applyAlignment="1">
      <alignment horizontal="right" vertical="center" wrapText="1"/>
    </xf>
    <xf numFmtId="177" fontId="11" fillId="0" borderId="41" xfId="0" applyNumberFormat="1" applyFont="1" applyFill="1" applyBorder="1" applyAlignment="1">
      <alignment horizontal="right" vertical="center" wrapText="1"/>
    </xf>
    <xf numFmtId="180" fontId="11" fillId="0" borderId="41" xfId="0" applyNumberFormat="1" applyFont="1" applyFill="1" applyBorder="1" applyAlignment="1">
      <alignment horizontal="right" vertical="center" wrapText="1"/>
    </xf>
    <xf numFmtId="177" fontId="14" fillId="0" borderId="41" xfId="0" applyNumberFormat="1" applyFont="1" applyFill="1" applyBorder="1" applyAlignment="1">
      <alignment horizontal="right" vertical="center" wrapText="1"/>
    </xf>
    <xf numFmtId="180" fontId="14" fillId="0" borderId="109" xfId="0" applyNumberFormat="1" applyFont="1" applyFill="1" applyBorder="1" applyAlignment="1">
      <alignment horizontal="right" vertical="center" wrapText="1"/>
    </xf>
    <xf numFmtId="177" fontId="14" fillId="0" borderId="46" xfId="0" applyNumberFormat="1" applyFont="1" applyFill="1" applyBorder="1" applyAlignment="1">
      <alignment horizontal="right" vertical="center" wrapText="1"/>
    </xf>
    <xf numFmtId="177" fontId="14" fillId="0" borderId="42" xfId="0" applyNumberFormat="1" applyFont="1" applyFill="1" applyBorder="1" applyAlignment="1">
      <alignment horizontal="right" vertical="center" wrapText="1"/>
    </xf>
    <xf numFmtId="180" fontId="14" fillId="0" borderId="42" xfId="0" applyNumberFormat="1" applyFont="1" applyFill="1" applyBorder="1" applyAlignment="1">
      <alignment horizontal="right" vertical="center" wrapText="1"/>
    </xf>
    <xf numFmtId="177" fontId="14" fillId="0" borderId="54" xfId="0" applyNumberFormat="1" applyFont="1" applyBorder="1" applyAlignment="1">
      <alignment horizontal="right" vertical="center" wrapText="1"/>
    </xf>
    <xf numFmtId="177" fontId="11" fillId="5" borderId="54" xfId="0" applyNumberFormat="1" applyFont="1" applyFill="1" applyBorder="1" applyAlignment="1">
      <alignment horizontal="right" vertical="center" wrapText="1"/>
    </xf>
    <xf numFmtId="177" fontId="11" fillId="5" borderId="78" xfId="0" applyNumberFormat="1" applyFont="1" applyFill="1" applyBorder="1" applyAlignment="1">
      <alignment horizontal="right" vertical="center" wrapText="1"/>
    </xf>
    <xf numFmtId="177" fontId="11" fillId="5" borderId="46" xfId="0" applyNumberFormat="1" applyFont="1" applyFill="1" applyBorder="1" applyAlignment="1">
      <alignment horizontal="right" vertical="center" wrapText="1"/>
    </xf>
    <xf numFmtId="180" fontId="11" fillId="4" borderId="41" xfId="0" applyNumberFormat="1" applyFont="1" applyFill="1" applyBorder="1" applyAlignment="1">
      <alignment horizontal="right" vertical="center" wrapText="1"/>
    </xf>
    <xf numFmtId="177" fontId="11" fillId="5" borderId="41" xfId="0" applyNumberFormat="1" applyFont="1" applyFill="1" applyBorder="1" applyAlignment="1">
      <alignment horizontal="right" vertical="center" wrapText="1"/>
    </xf>
    <xf numFmtId="180" fontId="11" fillId="0" borderId="109" xfId="0" applyNumberFormat="1" applyFont="1" applyFill="1" applyBorder="1" applyAlignment="1">
      <alignment horizontal="right" vertical="center" wrapText="1"/>
    </xf>
    <xf numFmtId="177" fontId="11" fillId="0" borderId="78" xfId="0" applyNumberFormat="1" applyFont="1" applyFill="1" applyBorder="1" applyAlignment="1">
      <alignment horizontal="right" vertical="center" wrapText="1"/>
    </xf>
    <xf numFmtId="177" fontId="11" fillId="0" borderId="109" xfId="0" applyNumberFormat="1" applyFont="1" applyFill="1" applyBorder="1" applyAlignment="1">
      <alignment horizontal="right" vertical="center" wrapText="1"/>
    </xf>
    <xf numFmtId="177" fontId="11" fillId="3" borderId="109" xfId="0" applyNumberFormat="1" applyFont="1" applyFill="1" applyBorder="1" applyAlignment="1">
      <alignment horizontal="right" vertical="center" wrapText="1"/>
    </xf>
    <xf numFmtId="0" fontId="9" fillId="0" borderId="0" xfId="0" applyNumberFormat="1" applyFont="1" applyFill="1" applyBorder="1" applyAlignment="1" applyProtection="1"/>
    <xf numFmtId="180" fontId="11" fillId="5" borderId="41" xfId="0" applyNumberFormat="1" applyFont="1" applyFill="1" applyBorder="1" applyAlignment="1">
      <alignment horizontal="right" vertical="center" wrapText="1"/>
    </xf>
    <xf numFmtId="177" fontId="11" fillId="5" borderId="109" xfId="0" applyNumberFormat="1" applyFont="1" applyFill="1" applyBorder="1" applyAlignment="1">
      <alignment horizontal="right" vertical="center" wrapText="1"/>
    </xf>
    <xf numFmtId="181" fontId="11" fillId="4" borderId="54" xfId="0" applyNumberFormat="1" applyFont="1" applyFill="1" applyBorder="1" applyAlignment="1">
      <alignment horizontal="right" vertical="center" wrapText="1"/>
    </xf>
    <xf numFmtId="181" fontId="0" fillId="0" borderId="0" xfId="0" applyNumberFormat="1" applyFont="1" applyFill="1" applyBorder="1" applyAlignment="1" applyProtection="1"/>
    <xf numFmtId="177" fontId="11" fillId="4" borderId="111" xfId="0" applyNumberFormat="1" applyFont="1" applyFill="1" applyBorder="1" applyAlignment="1">
      <alignment horizontal="right" vertical="center" wrapText="1"/>
    </xf>
    <xf numFmtId="180" fontId="11" fillId="0" borderId="42" xfId="0" applyNumberFormat="1" applyFont="1" applyFill="1" applyBorder="1" applyAlignment="1">
      <alignment horizontal="right" vertical="center" wrapText="1"/>
    </xf>
    <xf numFmtId="49" fontId="11" fillId="0" borderId="195" xfId="0" applyNumberFormat="1" applyFont="1" applyBorder="1" applyAlignment="1">
      <alignment horizontal="center" vertical="center" wrapText="1"/>
    </xf>
    <xf numFmtId="0" fontId="9" fillId="0" borderId="139" xfId="0" applyNumberFormat="1" applyFont="1" applyFill="1" applyBorder="1" applyAlignment="1" applyProtection="1">
      <alignment horizontal="center" vertical="center" wrapText="1"/>
    </xf>
    <xf numFmtId="177" fontId="11" fillId="0" borderId="82" xfId="0" applyNumberFormat="1" applyFont="1" applyBorder="1" applyAlignment="1">
      <alignment horizontal="right" vertical="center" wrapText="1"/>
    </xf>
    <xf numFmtId="180" fontId="11" fillId="0" borderId="82" xfId="0" applyNumberFormat="1" applyFont="1" applyBorder="1" applyAlignment="1">
      <alignment horizontal="right" vertical="center" wrapText="1"/>
    </xf>
    <xf numFmtId="180" fontId="11" fillId="0" borderId="114" xfId="0" applyNumberFormat="1" applyFont="1" applyFill="1" applyBorder="1" applyAlignment="1">
      <alignment horizontal="right" vertical="center" wrapText="1"/>
    </xf>
    <xf numFmtId="177" fontId="11" fillId="4" borderId="42" xfId="0" applyNumberFormat="1" applyFont="1" applyFill="1" applyBorder="1" applyAlignment="1">
      <alignment horizontal="right" vertical="center" wrapText="1"/>
    </xf>
    <xf numFmtId="177" fontId="29" fillId="6" borderId="108" xfId="0" applyNumberFormat="1" applyFont="1" applyFill="1" applyBorder="1" applyAlignment="1">
      <alignment horizontal="right" vertical="center" wrapText="1"/>
    </xf>
    <xf numFmtId="177" fontId="29" fillId="6" borderId="175" xfId="0" applyNumberFormat="1" applyFont="1" applyFill="1" applyBorder="1" applyAlignment="1">
      <alignment horizontal="right" vertical="center" wrapText="1"/>
    </xf>
    <xf numFmtId="177" fontId="29" fillId="6" borderId="46" xfId="0" applyNumberFormat="1" applyFont="1" applyFill="1" applyBorder="1" applyAlignment="1">
      <alignment horizontal="right" vertical="center" wrapText="1"/>
    </xf>
    <xf numFmtId="180" fontId="29" fillId="6" borderId="41" xfId="0" applyNumberFormat="1" applyFont="1" applyFill="1" applyBorder="1" applyAlignment="1">
      <alignment horizontal="right" vertical="center" wrapText="1"/>
    </xf>
    <xf numFmtId="180" fontId="29" fillId="6" borderId="42" xfId="0" applyNumberFormat="1" applyFont="1" applyFill="1" applyBorder="1" applyAlignment="1">
      <alignment horizontal="right" vertical="center" wrapText="1"/>
    </xf>
    <xf numFmtId="177" fontId="29" fillId="6" borderId="54" xfId="0" applyNumberFormat="1" applyFont="1" applyFill="1" applyBorder="1" applyAlignment="1">
      <alignment horizontal="right" vertical="center" wrapText="1"/>
    </xf>
    <xf numFmtId="177" fontId="29" fillId="6" borderId="78" xfId="0" applyNumberFormat="1" applyFont="1" applyFill="1" applyBorder="1" applyAlignment="1">
      <alignment horizontal="right" vertical="center" wrapText="1"/>
    </xf>
    <xf numFmtId="180" fontId="0" fillId="0" borderId="0" xfId="0" applyNumberFormat="1" applyFont="1" applyFill="1" applyBorder="1" applyAlignment="1" applyProtection="1"/>
    <xf numFmtId="177" fontId="29" fillId="6" borderId="41" xfId="0" applyNumberFormat="1" applyFont="1" applyFill="1" applyBorder="1" applyAlignment="1">
      <alignment horizontal="right" vertical="center" wrapText="1"/>
    </xf>
    <xf numFmtId="177" fontId="30" fillId="6" borderId="78" xfId="0" applyNumberFormat="1" applyFont="1" applyFill="1" applyBorder="1" applyAlignment="1">
      <alignment horizontal="right" vertical="center" wrapText="1"/>
    </xf>
    <xf numFmtId="0" fontId="31" fillId="6" borderId="82" xfId="0" applyFont="1" applyFill="1" applyBorder="1"/>
    <xf numFmtId="180" fontId="29" fillId="6" borderId="82" xfId="0" applyNumberFormat="1" applyFont="1" applyFill="1" applyBorder="1" applyAlignment="1">
      <alignment horizontal="right" vertical="center" wrapText="1"/>
    </xf>
    <xf numFmtId="177" fontId="31" fillId="6" borderId="82" xfId="0" applyNumberFormat="1" applyFont="1" applyFill="1" applyBorder="1"/>
    <xf numFmtId="180" fontId="29" fillId="6" borderId="114" xfId="0" applyNumberFormat="1" applyFont="1" applyFill="1" applyBorder="1" applyAlignment="1">
      <alignment horizontal="right" vertical="center" wrapText="1"/>
    </xf>
    <xf numFmtId="0" fontId="0" fillId="0" borderId="0" xfId="0" applyFont="1"/>
    <xf numFmtId="0" fontId="0" fillId="0" borderId="0" xfId="0" applyFont="1" applyBorder="1"/>
    <xf numFmtId="177" fontId="0" fillId="0" borderId="0" xfId="0" applyNumberFormat="1" applyFont="1" applyBorder="1"/>
    <xf numFmtId="0" fontId="8" fillId="0" borderId="27" xfId="0" applyFont="1" applyBorder="1" applyAlignment="1">
      <alignment vertical="center" wrapText="1"/>
    </xf>
    <xf numFmtId="0" fontId="9" fillId="0" borderId="28" xfId="0" applyNumberFormat="1" applyFont="1" applyFill="1" applyBorder="1" applyAlignment="1" applyProtection="1">
      <alignment vertical="center" wrapText="1"/>
    </xf>
    <xf numFmtId="0" fontId="9" fillId="0" borderId="40" xfId="0" applyNumberFormat="1" applyFont="1" applyFill="1" applyBorder="1" applyAlignment="1" applyProtection="1">
      <alignment vertical="center" wrapText="1"/>
    </xf>
    <xf numFmtId="0" fontId="9" fillId="0" borderId="44" xfId="0" applyFont="1" applyBorder="1" applyAlignment="1">
      <alignment horizontal="center" vertical="center"/>
    </xf>
    <xf numFmtId="0" fontId="9" fillId="0" borderId="65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0" fontId="9" fillId="0" borderId="4" xfId="0" applyNumberFormat="1" applyFont="1" applyFill="1" applyBorder="1" applyAlignment="1" applyProtection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9" fillId="0" borderId="21" xfId="0" applyNumberFormat="1" applyFont="1" applyFill="1" applyBorder="1" applyAlignment="1" applyProtection="1">
      <alignment horizontal="center" vertical="center" wrapText="1"/>
    </xf>
    <xf numFmtId="0" fontId="9" fillId="0" borderId="22" xfId="0" applyNumberFormat="1" applyFont="1" applyFill="1" applyBorder="1" applyAlignment="1" applyProtection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9" fillId="0" borderId="29" xfId="0" applyNumberFormat="1" applyFont="1" applyFill="1" applyBorder="1" applyAlignment="1" applyProtection="1">
      <alignment vertical="center" wrapText="1"/>
    </xf>
    <xf numFmtId="0" fontId="8" fillId="0" borderId="32" xfId="0" applyFont="1" applyBorder="1" applyAlignment="1">
      <alignment vertical="center" wrapText="1"/>
    </xf>
    <xf numFmtId="0" fontId="8" fillId="0" borderId="35" xfId="0" applyFont="1" applyBorder="1" applyAlignment="1">
      <alignment vertical="center" wrapText="1"/>
    </xf>
    <xf numFmtId="0" fontId="8" fillId="0" borderId="39" xfId="0" applyFont="1" applyBorder="1" applyAlignment="1">
      <alignment vertical="center" wrapText="1"/>
    </xf>
    <xf numFmtId="0" fontId="3" fillId="0" borderId="0" xfId="0" applyFont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0" fillId="0" borderId="1" xfId="0" applyNumberFormat="1" applyFont="1" applyFill="1" applyBorder="1" applyAlignment="1" applyProtection="1">
      <alignment vertical="center"/>
    </xf>
    <xf numFmtId="49" fontId="25" fillId="6" borderId="145" xfId="0" applyNumberFormat="1" applyFont="1" applyFill="1" applyBorder="1" applyAlignment="1">
      <alignment horizontal="center" vertical="center" wrapText="1"/>
    </xf>
    <xf numFmtId="49" fontId="25" fillId="6" borderId="6" xfId="0" applyNumberFormat="1" applyFont="1" applyFill="1" applyBorder="1" applyAlignment="1">
      <alignment horizontal="center" vertical="center" wrapText="1"/>
    </xf>
    <xf numFmtId="49" fontId="25" fillId="6" borderId="146" xfId="0" applyNumberFormat="1" applyFont="1" applyFill="1" applyBorder="1" applyAlignment="1">
      <alignment horizontal="center" vertical="center" wrapText="1"/>
    </xf>
    <xf numFmtId="49" fontId="25" fillId="6" borderId="43" xfId="0" applyNumberFormat="1" applyFont="1" applyFill="1" applyBorder="1" applyAlignment="1">
      <alignment horizontal="center" vertical="center" wrapText="1"/>
    </xf>
    <xf numFmtId="49" fontId="25" fillId="6" borderId="0" xfId="0" applyNumberFormat="1" applyFont="1" applyFill="1" applyBorder="1" applyAlignment="1">
      <alignment horizontal="center" vertical="center" wrapText="1"/>
    </xf>
    <xf numFmtId="49" fontId="25" fillId="6" borderId="128" xfId="0" applyNumberFormat="1" applyFont="1" applyFill="1" applyBorder="1" applyAlignment="1">
      <alignment horizontal="center" vertical="center" wrapText="1"/>
    </xf>
    <xf numFmtId="49" fontId="25" fillId="6" borderId="147" xfId="0" applyNumberFormat="1" applyFont="1" applyFill="1" applyBorder="1" applyAlignment="1">
      <alignment horizontal="center" vertical="center" wrapText="1"/>
    </xf>
    <xf numFmtId="49" fontId="25" fillId="6" borderId="1" xfId="0" applyNumberFormat="1" applyFont="1" applyFill="1" applyBorder="1" applyAlignment="1">
      <alignment horizontal="center" vertical="center" wrapText="1"/>
    </xf>
    <xf numFmtId="49" fontId="25" fillId="6" borderId="130" xfId="0" applyNumberFormat="1" applyFont="1" applyFill="1" applyBorder="1" applyAlignment="1">
      <alignment horizontal="center" vertical="center" wrapText="1"/>
    </xf>
    <xf numFmtId="49" fontId="26" fillId="6" borderId="139" xfId="0" applyNumberFormat="1" applyFont="1" applyFill="1" applyBorder="1" applyAlignment="1">
      <alignment horizontal="center" vertical="center" wrapText="1"/>
    </xf>
    <xf numFmtId="49" fontId="26" fillId="6" borderId="135" xfId="0" applyNumberFormat="1" applyFont="1" applyFill="1" applyBorder="1" applyAlignment="1">
      <alignment horizontal="center" vertical="center" wrapText="1"/>
    </xf>
    <xf numFmtId="49" fontId="26" fillId="6" borderId="127" xfId="0" applyNumberFormat="1" applyFont="1" applyFill="1" applyBorder="1" applyAlignment="1">
      <alignment horizontal="center" vertical="center" wrapText="1"/>
    </xf>
    <xf numFmtId="0" fontId="27" fillId="0" borderId="148" xfId="0" applyNumberFormat="1" applyFont="1" applyFill="1" applyBorder="1" applyAlignment="1" applyProtection="1">
      <alignment horizontal="center" vertical="center" wrapText="1"/>
    </xf>
    <xf numFmtId="49" fontId="20" fillId="0" borderId="64" xfId="0" applyNumberFormat="1" applyFont="1" applyBorder="1" applyAlignment="1">
      <alignment horizontal="center" vertical="center" wrapText="1"/>
    </xf>
    <xf numFmtId="49" fontId="20" fillId="0" borderId="68" xfId="0" applyNumberFormat="1" applyFont="1" applyBorder="1" applyAlignment="1">
      <alignment horizontal="center" vertical="center" wrapText="1"/>
    </xf>
    <xf numFmtId="49" fontId="20" fillId="0" borderId="57" xfId="0" applyNumberFormat="1" applyFont="1" applyBorder="1" applyAlignment="1">
      <alignment horizontal="center" vertical="center" wrapText="1"/>
    </xf>
    <xf numFmtId="0" fontId="9" fillId="4" borderId="44" xfId="0" applyFont="1" applyFill="1" applyBorder="1" applyAlignment="1">
      <alignment horizontal="center" vertical="center"/>
    </xf>
    <xf numFmtId="0" fontId="0" fillId="0" borderId="140" xfId="0" applyNumberFormat="1" applyFont="1" applyFill="1" applyBorder="1" applyAlignment="1" applyProtection="1">
      <alignment horizontal="center" vertical="center"/>
    </xf>
    <xf numFmtId="0" fontId="0" fillId="0" borderId="59" xfId="0" applyNumberFormat="1" applyFont="1" applyFill="1" applyBorder="1" applyAlignment="1" applyProtection="1">
      <alignment horizontal="center" vertical="center"/>
    </xf>
    <xf numFmtId="0" fontId="0" fillId="0" borderId="141" xfId="0" applyNumberFormat="1" applyFont="1" applyFill="1" applyBorder="1" applyAlignment="1" applyProtection="1">
      <alignment horizontal="center" vertical="center"/>
    </xf>
    <xf numFmtId="0" fontId="0" fillId="0" borderId="65" xfId="0" applyNumberFormat="1" applyFont="1" applyFill="1" applyBorder="1" applyAlignment="1" applyProtection="1">
      <alignment horizontal="center" vertical="center"/>
    </xf>
    <xf numFmtId="0" fontId="0" fillId="0" borderId="49" xfId="0" applyNumberFormat="1" applyFont="1" applyFill="1" applyBorder="1" applyAlignment="1" applyProtection="1">
      <alignment horizontal="center" vertical="center"/>
    </xf>
    <xf numFmtId="49" fontId="20" fillId="0" borderId="81" xfId="0" applyNumberFormat="1" applyFont="1" applyBorder="1" applyAlignment="1">
      <alignment horizontal="center" vertical="center" wrapText="1"/>
    </xf>
    <xf numFmtId="49" fontId="20" fillId="0" borderId="54" xfId="0" applyNumberFormat="1" applyFont="1" applyBorder="1" applyAlignment="1">
      <alignment horizontal="center" vertical="center" wrapText="1"/>
    </xf>
    <xf numFmtId="49" fontId="20" fillId="0" borderId="46" xfId="0" applyNumberFormat="1" applyFont="1" applyBorder="1" applyAlignment="1">
      <alignment horizontal="center" vertical="center" wrapText="1"/>
    </xf>
    <xf numFmtId="49" fontId="20" fillId="0" borderId="41" xfId="0" applyNumberFormat="1" applyFont="1" applyBorder="1" applyAlignment="1">
      <alignment horizontal="center" vertical="center" wrapText="1"/>
    </xf>
    <xf numFmtId="49" fontId="20" fillId="0" borderId="125" xfId="0" applyNumberFormat="1" applyFont="1" applyBorder="1" applyAlignment="1">
      <alignment horizontal="center" vertical="center" wrapText="1"/>
    </xf>
    <xf numFmtId="0" fontId="0" fillId="0" borderId="134" xfId="0" applyNumberFormat="1" applyFont="1" applyFill="1" applyBorder="1" applyAlignment="1" applyProtection="1">
      <alignment horizontal="center" vertical="center" wrapText="1"/>
    </xf>
    <xf numFmtId="49" fontId="20" fillId="3" borderId="125" xfId="0" applyNumberFormat="1" applyFont="1" applyFill="1" applyBorder="1" applyAlignment="1">
      <alignment horizontal="center" vertical="center" wrapText="1"/>
    </xf>
    <xf numFmtId="0" fontId="0" fillId="3" borderId="134" xfId="0" applyNumberFormat="1" applyFont="1" applyFill="1" applyBorder="1" applyAlignment="1" applyProtection="1">
      <alignment horizontal="center" vertical="center" wrapText="1"/>
    </xf>
    <xf numFmtId="49" fontId="20" fillId="0" borderId="143" xfId="0" applyNumberFormat="1" applyFont="1" applyBorder="1" applyAlignment="1">
      <alignment horizontal="center" vertical="center" wrapText="1"/>
    </xf>
    <xf numFmtId="0" fontId="9" fillId="0" borderId="136" xfId="0" applyFont="1" applyBorder="1" applyAlignment="1">
      <alignment horizontal="center" vertical="center"/>
    </xf>
    <xf numFmtId="0" fontId="9" fillId="0" borderId="125" xfId="0" applyFont="1" applyBorder="1" applyAlignment="1">
      <alignment horizontal="center" vertical="center"/>
    </xf>
    <xf numFmtId="0" fontId="0" fillId="0" borderId="132" xfId="0" applyNumberFormat="1" applyFont="1" applyFill="1" applyBorder="1" applyAlignment="1" applyProtection="1">
      <alignment horizontal="center" vertical="center"/>
    </xf>
    <xf numFmtId="0" fontId="9" fillId="4" borderId="126" xfId="0" applyFont="1" applyFill="1" applyBorder="1" applyAlignment="1">
      <alignment horizontal="center" vertical="center"/>
    </xf>
    <xf numFmtId="0" fontId="9" fillId="4" borderId="59" xfId="0" applyFont="1" applyFill="1" applyBorder="1" applyAlignment="1">
      <alignment horizontal="center" vertical="center"/>
    </xf>
    <xf numFmtId="0" fontId="9" fillId="4" borderId="128" xfId="0" applyFont="1" applyFill="1" applyBorder="1" applyAlignment="1">
      <alignment horizontal="center" vertical="center"/>
    </xf>
    <xf numFmtId="0" fontId="0" fillId="0" borderId="112" xfId="0" applyNumberFormat="1" applyFont="1" applyFill="1" applyBorder="1" applyAlignment="1" applyProtection="1">
      <alignment horizontal="center" vertical="center"/>
    </xf>
    <xf numFmtId="0" fontId="0" fillId="0" borderId="130" xfId="0" applyNumberFormat="1" applyFont="1" applyFill="1" applyBorder="1" applyAlignment="1" applyProtection="1">
      <alignment horizontal="center" vertical="center"/>
    </xf>
    <xf numFmtId="49" fontId="20" fillId="0" borderId="132" xfId="0" applyNumberFormat="1" applyFont="1" applyBorder="1" applyAlignment="1">
      <alignment horizontal="center" vertical="center" wrapText="1"/>
    </xf>
    <xf numFmtId="0" fontId="21" fillId="0" borderId="125" xfId="0" applyNumberFormat="1" applyFont="1" applyFill="1" applyBorder="1" applyAlignment="1" applyProtection="1">
      <alignment horizontal="center" vertical="center" wrapText="1"/>
    </xf>
    <xf numFmtId="0" fontId="21" fillId="0" borderId="134" xfId="0" applyNumberFormat="1" applyFont="1" applyFill="1" applyBorder="1" applyAlignment="1" applyProtection="1">
      <alignment horizontal="center" vertical="center" wrapText="1"/>
    </xf>
    <xf numFmtId="0" fontId="21" fillId="0" borderId="136" xfId="0" applyNumberFormat="1" applyFont="1" applyFill="1" applyBorder="1" applyAlignment="1" applyProtection="1">
      <alignment horizontal="center" vertical="center"/>
    </xf>
    <xf numFmtId="0" fontId="21" fillId="0" borderId="125" xfId="0" applyNumberFormat="1" applyFont="1" applyFill="1" applyBorder="1" applyAlignment="1" applyProtection="1">
      <alignment horizontal="center" vertical="center"/>
    </xf>
    <xf numFmtId="49" fontId="20" fillId="0" borderId="44" xfId="0" applyNumberFormat="1" applyFont="1" applyBorder="1" applyAlignment="1">
      <alignment horizontal="center" vertical="center" wrapText="1"/>
    </xf>
    <xf numFmtId="49" fontId="20" fillId="0" borderId="59" xfId="0" applyNumberFormat="1" applyFont="1" applyBorder="1" applyAlignment="1">
      <alignment horizontal="center" vertical="center" wrapText="1"/>
    </xf>
    <xf numFmtId="49" fontId="20" fillId="0" borderId="65" xfId="0" applyNumberFormat="1" applyFont="1" applyBorder="1" applyAlignment="1">
      <alignment horizontal="center" vertical="center" wrapText="1"/>
    </xf>
    <xf numFmtId="0" fontId="9" fillId="0" borderId="120" xfId="0" applyFont="1" applyBorder="1" applyAlignment="1">
      <alignment horizontal="center" vertical="center"/>
    </xf>
    <xf numFmtId="0" fontId="9" fillId="0" borderId="122" xfId="0" applyFont="1" applyBorder="1" applyAlignment="1">
      <alignment horizontal="center" vertical="center"/>
    </xf>
    <xf numFmtId="0" fontId="0" fillId="0" borderId="122" xfId="0" applyNumberFormat="1" applyFont="1" applyFill="1" applyBorder="1" applyAlignment="1" applyProtection="1">
      <alignment horizontal="center" vertical="center"/>
    </xf>
    <xf numFmtId="0" fontId="9" fillId="4" borderId="116" xfId="0" applyFont="1" applyFill="1" applyBorder="1" applyAlignment="1">
      <alignment horizontal="center" vertical="center"/>
    </xf>
    <xf numFmtId="0" fontId="9" fillId="4" borderId="0" xfId="0" applyFont="1" applyFill="1" applyBorder="1" applyAlignment="1">
      <alignment horizontal="center" vertical="center"/>
    </xf>
    <xf numFmtId="0" fontId="9" fillId="0" borderId="54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9" fillId="4" borderId="110" xfId="0" applyFont="1" applyFill="1" applyBorder="1" applyAlignment="1">
      <alignment horizontal="center" vertical="center"/>
    </xf>
    <xf numFmtId="0" fontId="9" fillId="4" borderId="111" xfId="0" applyFont="1" applyFill="1" applyBorder="1" applyAlignment="1">
      <alignment horizontal="center" vertical="center"/>
    </xf>
    <xf numFmtId="0" fontId="9" fillId="4" borderId="65" xfId="0" applyFont="1" applyFill="1" applyBorder="1" applyAlignment="1">
      <alignment horizontal="center" vertical="center"/>
    </xf>
    <xf numFmtId="0" fontId="9" fillId="4" borderId="115" xfId="0" applyFont="1" applyFill="1" applyBorder="1" applyAlignment="1">
      <alignment horizontal="center" vertical="center"/>
    </xf>
    <xf numFmtId="0" fontId="9" fillId="0" borderId="54" xfId="0" applyFont="1" applyBorder="1" applyAlignment="1">
      <alignment horizontal="center" vertical="center" wrapText="1"/>
    </xf>
    <xf numFmtId="0" fontId="9" fillId="0" borderId="46" xfId="0" applyFont="1" applyBorder="1" applyAlignment="1">
      <alignment horizontal="center" vertical="center" wrapText="1"/>
    </xf>
    <xf numFmtId="0" fontId="9" fillId="0" borderId="41" xfId="0" applyFont="1" applyBorder="1" applyAlignment="1">
      <alignment horizontal="center" vertical="center" wrapText="1"/>
    </xf>
    <xf numFmtId="49" fontId="20" fillId="4" borderId="44" xfId="0" applyNumberFormat="1" applyFont="1" applyFill="1" applyBorder="1" applyAlignment="1">
      <alignment horizontal="center" vertical="center" wrapText="1"/>
    </xf>
    <xf numFmtId="49" fontId="20" fillId="4" borderId="110" xfId="0" applyNumberFormat="1" applyFont="1" applyFill="1" applyBorder="1" applyAlignment="1">
      <alignment horizontal="center" vertical="center" wrapText="1"/>
    </xf>
    <xf numFmtId="49" fontId="20" fillId="4" borderId="59" xfId="0" applyNumberFormat="1" applyFont="1" applyFill="1" applyBorder="1" applyAlignment="1">
      <alignment horizontal="center" vertical="center" wrapText="1"/>
    </xf>
    <xf numFmtId="49" fontId="20" fillId="4" borderId="111" xfId="0" applyNumberFormat="1" applyFont="1" applyFill="1" applyBorder="1" applyAlignment="1">
      <alignment horizontal="center" vertical="center" wrapText="1"/>
    </xf>
    <xf numFmtId="49" fontId="19" fillId="0" borderId="104" xfId="0" applyNumberFormat="1" applyFont="1" applyBorder="1" applyAlignment="1">
      <alignment horizontal="center" vertical="center" wrapText="1"/>
    </xf>
    <xf numFmtId="49" fontId="19" fillId="0" borderId="84" xfId="0" applyNumberFormat="1" applyFont="1" applyBorder="1" applyAlignment="1">
      <alignment horizontal="center" vertical="center" wrapText="1"/>
    </xf>
    <xf numFmtId="49" fontId="19" fillId="0" borderId="105" xfId="0" applyNumberFormat="1" applyFont="1" applyBorder="1" applyAlignment="1">
      <alignment horizontal="center" vertical="center" wrapText="1"/>
    </xf>
    <xf numFmtId="49" fontId="19" fillId="0" borderId="90" xfId="0" applyNumberFormat="1" applyFont="1" applyBorder="1" applyAlignment="1">
      <alignment horizontal="center" vertical="center" wrapText="1"/>
    </xf>
    <xf numFmtId="49" fontId="20" fillId="0" borderId="107" xfId="0" applyNumberFormat="1" applyFont="1" applyBorder="1" applyAlignment="1">
      <alignment horizontal="center" vertical="center" wrapText="1"/>
    </xf>
    <xf numFmtId="49" fontId="20" fillId="0" borderId="108" xfId="0" applyNumberFormat="1" applyFont="1" applyBorder="1" applyAlignment="1">
      <alignment horizontal="center" vertical="center" wrapText="1"/>
    </xf>
    <xf numFmtId="0" fontId="16" fillId="0" borderId="0" xfId="0" applyFont="1" applyAlignment="1"/>
    <xf numFmtId="0" fontId="18" fillId="0" borderId="0" xfId="0" applyFont="1" applyBorder="1" applyAlignment="1">
      <alignment horizontal="center"/>
    </xf>
    <xf numFmtId="49" fontId="19" fillId="0" borderId="103" xfId="0" applyNumberFormat="1" applyFont="1" applyBorder="1" applyAlignment="1">
      <alignment horizontal="center" vertical="center" wrapText="1"/>
    </xf>
    <xf numFmtId="0" fontId="9" fillId="0" borderId="107" xfId="0" applyNumberFormat="1" applyFont="1" applyFill="1" applyBorder="1" applyAlignment="1" applyProtection="1">
      <alignment horizontal="center" vertical="center" wrapText="1"/>
    </xf>
    <xf numFmtId="0" fontId="9" fillId="0" borderId="68" xfId="0" applyNumberFormat="1" applyFont="1" applyFill="1" applyBorder="1" applyAlignment="1" applyProtection="1">
      <alignment horizontal="center" vertical="center" wrapText="1"/>
    </xf>
    <xf numFmtId="0" fontId="9" fillId="0" borderId="81" xfId="0" applyNumberFormat="1" applyFont="1" applyFill="1" applyBorder="1" applyAlignment="1" applyProtection="1">
      <alignment horizontal="center" vertical="center" wrapText="1"/>
    </xf>
    <xf numFmtId="49" fontId="11" fillId="4" borderId="59" xfId="0" applyNumberFormat="1" applyFont="1" applyFill="1" applyBorder="1" applyAlignment="1">
      <alignment horizontal="center" vertical="center" wrapText="1"/>
    </xf>
    <xf numFmtId="0" fontId="9" fillId="0" borderId="141" xfId="0" applyNumberFormat="1" applyFont="1" applyFill="1" applyBorder="1" applyAlignment="1" applyProtection="1">
      <alignment horizontal="center" vertical="center" wrapText="1"/>
    </xf>
    <xf numFmtId="0" fontId="9" fillId="0" borderId="59" xfId="0" applyNumberFormat="1" applyFont="1" applyFill="1" applyBorder="1" applyAlignment="1" applyProtection="1">
      <alignment horizontal="center" vertical="center" wrapText="1"/>
    </xf>
    <xf numFmtId="0" fontId="9" fillId="0" borderId="112" xfId="0" applyNumberFormat="1" applyFont="1" applyFill="1" applyBorder="1" applyAlignment="1" applyProtection="1">
      <alignment horizontal="center" vertical="center" wrapText="1"/>
    </xf>
    <xf numFmtId="0" fontId="9" fillId="0" borderId="199" xfId="0" applyNumberFormat="1" applyFont="1" applyFill="1" applyBorder="1" applyAlignment="1" applyProtection="1">
      <alignment horizontal="center" vertical="center" wrapText="1"/>
    </xf>
    <xf numFmtId="49" fontId="11" fillId="4" borderId="139" xfId="0" applyNumberFormat="1" applyFont="1" applyFill="1" applyBorder="1" applyAlignment="1">
      <alignment horizontal="center" vertical="center" wrapText="1"/>
    </xf>
    <xf numFmtId="0" fontId="9" fillId="0" borderId="135" xfId="0" applyNumberFormat="1" applyFont="1" applyFill="1" applyBorder="1" applyAlignment="1" applyProtection="1">
      <alignment horizontal="center" vertical="center" wrapText="1"/>
    </xf>
    <xf numFmtId="49" fontId="11" fillId="4" borderId="127" xfId="0" applyNumberFormat="1" applyFont="1" applyFill="1" applyBorder="1" applyAlignment="1">
      <alignment horizontal="center" vertical="center" wrapText="1"/>
    </xf>
    <xf numFmtId="0" fontId="9" fillId="0" borderId="148" xfId="0" applyNumberFormat="1" applyFont="1" applyFill="1" applyBorder="1" applyAlignment="1" applyProtection="1">
      <alignment horizontal="center" vertical="center" wrapText="1"/>
    </xf>
    <xf numFmtId="49" fontId="29" fillId="6" borderId="145" xfId="0" applyNumberFormat="1" applyFont="1" applyFill="1" applyBorder="1" applyAlignment="1">
      <alignment horizontal="center" vertical="center" wrapText="1"/>
    </xf>
    <xf numFmtId="49" fontId="29" fillId="6" borderId="6" xfId="0" applyNumberFormat="1" applyFont="1" applyFill="1" applyBorder="1" applyAlignment="1">
      <alignment horizontal="center" vertical="center" wrapText="1"/>
    </xf>
    <xf numFmtId="49" fontId="29" fillId="6" borderId="43" xfId="0" applyNumberFormat="1" applyFont="1" applyFill="1" applyBorder="1" applyAlignment="1">
      <alignment horizontal="center" vertical="center" wrapText="1"/>
    </xf>
    <xf numFmtId="49" fontId="29" fillId="6" borderId="0" xfId="0" applyNumberFormat="1" applyFont="1" applyFill="1" applyBorder="1" applyAlignment="1">
      <alignment horizontal="center" vertical="center" wrapText="1"/>
    </xf>
    <xf numFmtId="49" fontId="29" fillId="6" borderId="147" xfId="0" applyNumberFormat="1" applyFont="1" applyFill="1" applyBorder="1" applyAlignment="1">
      <alignment horizontal="center" vertical="center" wrapText="1"/>
    </xf>
    <xf numFmtId="49" fontId="29" fillId="6" borderId="1" xfId="0" applyNumberFormat="1" applyFont="1" applyFill="1" applyBorder="1" applyAlignment="1">
      <alignment horizontal="center" vertical="center" wrapText="1"/>
    </xf>
    <xf numFmtId="49" fontId="29" fillId="6" borderId="200" xfId="0" applyNumberFormat="1" applyFont="1" applyFill="1" applyBorder="1" applyAlignment="1">
      <alignment horizontal="center" vertical="center" wrapText="1"/>
    </xf>
    <xf numFmtId="0" fontId="9" fillId="6" borderId="135" xfId="0" applyNumberFormat="1" applyFont="1" applyFill="1" applyBorder="1" applyAlignment="1" applyProtection="1">
      <alignment horizontal="center" vertical="center" wrapText="1"/>
    </xf>
    <xf numFmtId="49" fontId="29" fillId="6" borderId="127" xfId="0" applyNumberFormat="1" applyFont="1" applyFill="1" applyBorder="1" applyAlignment="1">
      <alignment horizontal="center" vertical="center" wrapText="1"/>
    </xf>
    <xf numFmtId="0" fontId="9" fillId="6" borderId="133" xfId="0" applyNumberFormat="1" applyFont="1" applyFill="1" applyBorder="1" applyAlignment="1" applyProtection="1">
      <alignment horizontal="center" vertical="center" wrapText="1"/>
    </xf>
    <xf numFmtId="49" fontId="29" fillId="6" borderId="54" xfId="0" applyNumberFormat="1" applyFont="1" applyFill="1" applyBorder="1" applyAlignment="1">
      <alignment horizontal="center" vertical="center" wrapText="1"/>
    </xf>
    <xf numFmtId="0" fontId="0" fillId="0" borderId="82" xfId="0" applyNumberFormat="1" applyFont="1" applyFill="1" applyBorder="1" applyAlignment="1" applyProtection="1"/>
    <xf numFmtId="0" fontId="9" fillId="0" borderId="64" xfId="0" applyNumberFormat="1" applyFont="1" applyFill="1" applyBorder="1" applyAlignment="1" applyProtection="1">
      <alignment horizontal="center" vertical="center" wrapText="1"/>
    </xf>
    <xf numFmtId="0" fontId="9" fillId="0" borderId="143" xfId="0" applyFont="1" applyBorder="1" applyAlignment="1">
      <alignment horizontal="center" vertical="center"/>
    </xf>
    <xf numFmtId="0" fontId="9" fillId="0" borderId="121" xfId="0" applyFont="1" applyBorder="1" applyAlignment="1">
      <alignment horizontal="center" vertical="center"/>
    </xf>
    <xf numFmtId="0" fontId="9" fillId="0" borderId="164" xfId="0" applyFont="1" applyBorder="1" applyAlignment="1">
      <alignment horizontal="center" vertical="center"/>
    </xf>
    <xf numFmtId="49" fontId="11" fillId="0" borderId="70" xfId="0" applyNumberFormat="1" applyFont="1" applyBorder="1" applyAlignment="1">
      <alignment horizontal="center" vertical="center" wrapText="1"/>
    </xf>
    <xf numFmtId="49" fontId="11" fillId="0" borderId="195" xfId="0" applyNumberFormat="1" applyFont="1" applyBorder="1" applyAlignment="1">
      <alignment horizontal="center" vertical="center" wrapText="1"/>
    </xf>
    <xf numFmtId="0" fontId="9" fillId="0" borderId="54" xfId="0" applyNumberFormat="1" applyFont="1" applyFill="1" applyBorder="1" applyAlignment="1" applyProtection="1">
      <alignment horizontal="center" vertical="center"/>
    </xf>
    <xf numFmtId="0" fontId="9" fillId="0" borderId="46" xfId="0" applyNumberFormat="1" applyFont="1" applyFill="1" applyBorder="1" applyAlignment="1" applyProtection="1">
      <alignment horizontal="center" vertical="center"/>
    </xf>
    <xf numFmtId="0" fontId="9" fillId="0" borderId="82" xfId="0" applyNumberFormat="1" applyFont="1" applyFill="1" applyBorder="1" applyAlignment="1" applyProtection="1">
      <alignment horizontal="center" vertical="center"/>
    </xf>
    <xf numFmtId="0" fontId="9" fillId="0" borderId="44" xfId="0" applyNumberFormat="1" applyFont="1" applyFill="1" applyBorder="1" applyAlignment="1" applyProtection="1">
      <alignment horizontal="center" vertical="center"/>
    </xf>
    <xf numFmtId="0" fontId="9" fillId="0" borderId="59" xfId="0" applyNumberFormat="1" applyFont="1" applyFill="1" applyBorder="1" applyAlignment="1" applyProtection="1">
      <alignment horizontal="center" vertical="center"/>
    </xf>
    <xf numFmtId="0" fontId="9" fillId="0" borderId="112" xfId="0" applyNumberFormat="1" applyFont="1" applyFill="1" applyBorder="1" applyAlignment="1" applyProtection="1">
      <alignment horizontal="center" vertical="center"/>
    </xf>
    <xf numFmtId="0" fontId="9" fillId="0" borderId="162" xfId="0" applyNumberFormat="1" applyFont="1" applyFill="1" applyBorder="1" applyAlignment="1" applyProtection="1">
      <alignment horizontal="center" vertical="center"/>
    </xf>
    <xf numFmtId="0" fontId="0" fillId="0" borderId="151" xfId="0" applyNumberFormat="1" applyFont="1" applyFill="1" applyBorder="1" applyAlignment="1" applyProtection="1">
      <alignment horizontal="center" vertical="center"/>
    </xf>
    <xf numFmtId="0" fontId="9" fillId="0" borderId="133" xfId="0" applyNumberFormat="1" applyFont="1" applyFill="1" applyBorder="1" applyAlignment="1" applyProtection="1">
      <alignment horizontal="center" vertical="center" wrapText="1"/>
    </xf>
    <xf numFmtId="49" fontId="11" fillId="0" borderId="72" xfId="0" applyNumberFormat="1" applyFont="1" applyBorder="1" applyAlignment="1">
      <alignment horizontal="center" vertical="center" wrapText="1"/>
    </xf>
    <xf numFmtId="0" fontId="0" fillId="0" borderId="135" xfId="0" applyNumberFormat="1" applyFont="1" applyFill="1" applyBorder="1" applyAlignment="1" applyProtection="1"/>
    <xf numFmtId="49" fontId="11" fillId="4" borderId="197" xfId="0" applyNumberFormat="1" applyFont="1" applyFill="1" applyBorder="1" applyAlignment="1">
      <alignment horizontal="center" vertical="center" wrapText="1"/>
    </xf>
    <xf numFmtId="0" fontId="9" fillId="0" borderId="198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49" fontId="11" fillId="0" borderId="68" xfId="0" applyNumberFormat="1" applyFont="1" applyBorder="1" applyAlignment="1">
      <alignment horizontal="center" vertical="center" wrapText="1"/>
    </xf>
    <xf numFmtId="49" fontId="11" fillId="0" borderId="57" xfId="0" applyNumberFormat="1" applyFont="1" applyBorder="1" applyAlignment="1">
      <alignment horizontal="center" vertical="center" wrapText="1"/>
    </xf>
    <xf numFmtId="0" fontId="9" fillId="0" borderId="59" xfId="0" applyFont="1" applyBorder="1" applyAlignment="1">
      <alignment horizontal="center" vertical="center"/>
    </xf>
    <xf numFmtId="0" fontId="9" fillId="0" borderId="196" xfId="0" applyFont="1" applyBorder="1" applyAlignment="1">
      <alignment horizontal="center" vertical="center"/>
    </xf>
    <xf numFmtId="0" fontId="0" fillId="0" borderId="72" xfId="0" applyNumberFormat="1" applyFont="1" applyFill="1" applyBorder="1" applyAlignment="1" applyProtection="1">
      <alignment horizontal="center" vertical="center" wrapText="1"/>
    </xf>
    <xf numFmtId="0" fontId="9" fillId="3" borderId="120" xfId="0" applyFont="1" applyFill="1" applyBorder="1" applyAlignment="1">
      <alignment horizontal="center" vertical="center"/>
    </xf>
    <xf numFmtId="0" fontId="0" fillId="3" borderId="122" xfId="0" applyNumberFormat="1" applyFont="1" applyFill="1" applyBorder="1" applyAlignment="1" applyProtection="1">
      <alignment horizontal="center" vertical="center"/>
    </xf>
    <xf numFmtId="49" fontId="11" fillId="3" borderId="195" xfId="0" applyNumberFormat="1" applyFont="1" applyFill="1" applyBorder="1" applyAlignment="1">
      <alignment horizontal="center" vertical="center" wrapText="1"/>
    </xf>
    <xf numFmtId="0" fontId="9" fillId="3" borderId="135" xfId="0" applyNumberFormat="1" applyFont="1" applyFill="1" applyBorder="1" applyAlignment="1" applyProtection="1">
      <alignment horizontal="center" vertical="center" wrapText="1"/>
    </xf>
    <xf numFmtId="0" fontId="0" fillId="3" borderId="72" xfId="0" applyNumberFormat="1" applyFont="1" applyFill="1" applyBorder="1" applyAlignment="1" applyProtection="1">
      <alignment horizontal="center" vertical="center" wrapText="1"/>
    </xf>
    <xf numFmtId="0" fontId="9" fillId="0" borderId="57" xfId="0" applyNumberFormat="1" applyFont="1" applyFill="1" applyBorder="1" applyAlignment="1" applyProtection="1">
      <alignment horizontal="center" vertical="center" wrapText="1"/>
    </xf>
    <xf numFmtId="0" fontId="9" fillId="0" borderId="192" xfId="0" applyNumberFormat="1" applyFont="1" applyFill="1" applyBorder="1" applyAlignment="1" applyProtection="1">
      <alignment horizontal="center" vertical="center" wrapText="1"/>
    </xf>
    <xf numFmtId="0" fontId="9" fillId="0" borderId="158" xfId="0" applyNumberFormat="1" applyFont="1" applyFill="1" applyBorder="1" applyAlignment="1" applyProtection="1">
      <alignment horizontal="center" vertical="center" wrapText="1"/>
    </xf>
    <xf numFmtId="0" fontId="9" fillId="0" borderId="160" xfId="0" applyNumberFormat="1" applyFont="1" applyFill="1" applyBorder="1" applyAlignment="1" applyProtection="1">
      <alignment horizontal="center" vertical="center" wrapText="1"/>
    </xf>
    <xf numFmtId="49" fontId="11" fillId="0" borderId="193" xfId="0" applyNumberFormat="1" applyFont="1" applyBorder="1" applyAlignment="1">
      <alignment horizontal="center" vertical="center" wrapText="1"/>
    </xf>
    <xf numFmtId="49" fontId="11" fillId="0" borderId="36" xfId="0" applyNumberFormat="1" applyFont="1" applyBorder="1" applyAlignment="1">
      <alignment horizontal="center" vertical="center" wrapText="1"/>
    </xf>
    <xf numFmtId="49" fontId="11" fillId="0" borderId="61" xfId="0" applyNumberFormat="1" applyFont="1" applyBorder="1" applyAlignment="1">
      <alignment horizontal="center" vertical="center" wrapText="1"/>
    </xf>
    <xf numFmtId="49" fontId="11" fillId="0" borderId="194" xfId="0" applyNumberFormat="1" applyFont="1" applyBorder="1" applyAlignment="1">
      <alignment horizontal="center" vertical="center" wrapText="1"/>
    </xf>
    <xf numFmtId="0" fontId="0" fillId="0" borderId="119" xfId="0" applyNumberFormat="1" applyFont="1" applyFill="1" applyBorder="1" applyAlignment="1" applyProtection="1">
      <alignment horizontal="center" vertical="center" wrapText="1"/>
    </xf>
    <xf numFmtId="0" fontId="0" fillId="0" borderId="168" xfId="0" applyNumberFormat="1" applyFont="1" applyFill="1" applyBorder="1" applyAlignment="1" applyProtection="1">
      <alignment horizontal="center" vertical="center" wrapText="1"/>
    </xf>
    <xf numFmtId="49" fontId="9" fillId="5" borderId="44" xfId="0" applyNumberFormat="1" applyFont="1" applyFill="1" applyBorder="1" applyAlignment="1">
      <alignment horizontal="center" vertical="center" wrapText="1"/>
    </xf>
    <xf numFmtId="0" fontId="0" fillId="5" borderId="126" xfId="0" applyNumberFormat="1" applyFont="1" applyFill="1" applyBorder="1" applyAlignment="1" applyProtection="1">
      <alignment horizontal="center" vertical="center" wrapText="1"/>
    </xf>
    <xf numFmtId="0" fontId="0" fillId="5" borderId="59" xfId="0" applyNumberFormat="1" applyFont="1" applyFill="1" applyBorder="1" applyAlignment="1" applyProtection="1">
      <alignment horizontal="center" vertical="center" wrapText="1"/>
    </xf>
    <xf numFmtId="0" fontId="0" fillId="5" borderId="128" xfId="0" applyNumberFormat="1" applyFont="1" applyFill="1" applyBorder="1" applyAlignment="1" applyProtection="1">
      <alignment horizontal="center" vertical="center" wrapText="1"/>
    </xf>
    <xf numFmtId="0" fontId="0" fillId="5" borderId="65" xfId="0" applyNumberFormat="1" applyFont="1" applyFill="1" applyBorder="1" applyAlignment="1" applyProtection="1">
      <alignment horizontal="center" vertical="center" wrapText="1"/>
    </xf>
    <xf numFmtId="0" fontId="0" fillId="5" borderId="184" xfId="0" applyNumberFormat="1" applyFont="1" applyFill="1" applyBorder="1" applyAlignment="1" applyProtection="1">
      <alignment horizontal="center" vertical="center" wrapText="1"/>
    </xf>
    <xf numFmtId="49" fontId="11" fillId="5" borderId="129" xfId="0" applyNumberFormat="1" applyFont="1" applyFill="1" applyBorder="1" applyAlignment="1">
      <alignment horizontal="center" vertical="center" wrapText="1"/>
    </xf>
    <xf numFmtId="49" fontId="11" fillId="5" borderId="127" xfId="0" applyNumberFormat="1" applyFont="1" applyFill="1" applyBorder="1" applyAlignment="1">
      <alignment horizontal="center" vertical="center" wrapText="1"/>
    </xf>
    <xf numFmtId="0" fontId="0" fillId="0" borderId="133" xfId="0" applyNumberFormat="1" applyFont="1" applyFill="1" applyBorder="1" applyAlignment="1" applyProtection="1"/>
    <xf numFmtId="49" fontId="11" fillId="0" borderId="187" xfId="0" applyNumberFormat="1" applyFont="1" applyBorder="1" applyAlignment="1">
      <alignment horizontal="center" vertical="center" wrapText="1"/>
    </xf>
    <xf numFmtId="49" fontId="11" fillId="0" borderId="46" xfId="0" applyNumberFormat="1" applyFont="1" applyBorder="1" applyAlignment="1">
      <alignment horizontal="center" vertical="center" wrapText="1"/>
    </xf>
    <xf numFmtId="49" fontId="11" fillId="0" borderId="41" xfId="0" applyNumberFormat="1" applyFont="1" applyBorder="1" applyAlignment="1">
      <alignment horizontal="center" vertical="center" wrapText="1"/>
    </xf>
    <xf numFmtId="49" fontId="11" fillId="0" borderId="186" xfId="0" applyNumberFormat="1" applyFont="1" applyBorder="1" applyAlignment="1">
      <alignment horizontal="center" vertical="center" wrapText="1"/>
    </xf>
    <xf numFmtId="0" fontId="0" fillId="0" borderId="115" xfId="0" applyNumberFormat="1" applyFont="1" applyFill="1" applyBorder="1" applyAlignment="1" applyProtection="1">
      <alignment horizontal="center" vertical="center" wrapText="1"/>
    </xf>
    <xf numFmtId="0" fontId="9" fillId="0" borderId="161" xfId="0" applyNumberFormat="1" applyFont="1" applyFill="1" applyBorder="1" applyAlignment="1" applyProtection="1">
      <alignment horizontal="center" vertical="center" wrapText="1"/>
    </xf>
    <xf numFmtId="0" fontId="9" fillId="0" borderId="190" xfId="0" applyNumberFormat="1" applyFont="1" applyFill="1" applyBorder="1" applyAlignment="1" applyProtection="1">
      <alignment horizontal="center" vertical="center" wrapText="1"/>
    </xf>
    <xf numFmtId="49" fontId="11" fillId="3" borderId="66" xfId="0" applyNumberFormat="1" applyFont="1" applyFill="1" applyBorder="1" applyAlignment="1">
      <alignment horizontal="center" vertical="center" wrapText="1"/>
    </xf>
    <xf numFmtId="49" fontId="11" fillId="3" borderId="36" xfId="0" applyNumberFormat="1" applyFont="1" applyFill="1" applyBorder="1" applyAlignment="1">
      <alignment horizontal="center" vertical="center" wrapText="1"/>
    </xf>
    <xf numFmtId="49" fontId="11" fillId="3" borderId="191" xfId="0" applyNumberFormat="1" applyFont="1" applyFill="1" applyBorder="1" applyAlignment="1">
      <alignment horizontal="center" vertical="center" wrapText="1"/>
    </xf>
    <xf numFmtId="49" fontId="11" fillId="3" borderId="111" xfId="0" applyNumberFormat="1" applyFont="1" applyFill="1" applyBorder="1" applyAlignment="1">
      <alignment horizontal="center" vertical="center" wrapText="1"/>
    </xf>
    <xf numFmtId="0" fontId="0" fillId="3" borderId="119" xfId="0" applyNumberFormat="1" applyFont="1" applyFill="1" applyBorder="1" applyAlignment="1" applyProtection="1">
      <alignment horizontal="center" vertical="center" wrapText="1"/>
    </xf>
    <xf numFmtId="49" fontId="11" fillId="3" borderId="186" xfId="0" applyNumberFormat="1" applyFont="1" applyFill="1" applyBorder="1" applyAlignment="1">
      <alignment horizontal="center" vertical="center" wrapText="1"/>
    </xf>
    <xf numFmtId="0" fontId="0" fillId="3" borderId="113" xfId="0" applyNumberFormat="1" applyFont="1" applyFill="1" applyBorder="1" applyAlignment="1" applyProtection="1">
      <alignment horizontal="center" vertical="center" wrapText="1"/>
    </xf>
    <xf numFmtId="49" fontId="11" fillId="0" borderId="54" xfId="0" applyNumberFormat="1" applyFont="1" applyBorder="1" applyAlignment="1">
      <alignment horizontal="center" vertical="center" wrapText="1"/>
    </xf>
    <xf numFmtId="49" fontId="11" fillId="0" borderId="118" xfId="0" applyNumberFormat="1" applyFont="1" applyBorder="1" applyAlignment="1">
      <alignment horizontal="center" vertical="center" wrapText="1"/>
    </xf>
    <xf numFmtId="49" fontId="11" fillId="3" borderId="177" xfId="0" applyNumberFormat="1" applyFont="1" applyFill="1" applyBorder="1" applyAlignment="1">
      <alignment horizontal="center" vertical="center" wrapText="1"/>
    </xf>
    <xf numFmtId="0" fontId="0" fillId="0" borderId="61" xfId="0" applyNumberFormat="1" applyFont="1" applyFill="1" applyBorder="1" applyAlignment="1" applyProtection="1">
      <alignment horizontal="center" vertical="center" wrapText="1"/>
    </xf>
    <xf numFmtId="0" fontId="9" fillId="0" borderId="65" xfId="0" applyNumberFormat="1" applyFont="1" applyFill="1" applyBorder="1" applyAlignment="1" applyProtection="1">
      <alignment horizontal="center" vertical="center"/>
    </xf>
    <xf numFmtId="49" fontId="11" fillId="3" borderId="122" xfId="0" applyNumberFormat="1" applyFont="1" applyFill="1" applyBorder="1" applyAlignment="1">
      <alignment horizontal="center" vertical="center" wrapText="1"/>
    </xf>
    <xf numFmtId="0" fontId="0" fillId="0" borderId="45" xfId="0" applyNumberFormat="1" applyFont="1" applyFill="1" applyBorder="1" applyAlignment="1" applyProtection="1">
      <alignment horizontal="center" vertical="center" wrapText="1"/>
    </xf>
    <xf numFmtId="0" fontId="0" fillId="0" borderId="36" xfId="0" applyNumberFormat="1" applyFont="1" applyFill="1" applyBorder="1" applyAlignment="1" applyProtection="1">
      <alignment horizontal="center" vertical="center" wrapText="1"/>
    </xf>
    <xf numFmtId="49" fontId="11" fillId="3" borderId="120" xfId="0" applyNumberFormat="1" applyFont="1" applyFill="1" applyBorder="1" applyAlignment="1">
      <alignment horizontal="center" vertical="center" wrapText="1"/>
    </xf>
    <xf numFmtId="0" fontId="9" fillId="5" borderId="44" xfId="0" applyNumberFormat="1" applyFont="1" applyFill="1" applyBorder="1" applyAlignment="1" applyProtection="1">
      <alignment horizontal="center" vertical="center"/>
    </xf>
    <xf numFmtId="0" fontId="0" fillId="5" borderId="126" xfId="0" applyNumberFormat="1" applyFont="1" applyFill="1" applyBorder="1" applyAlignment="1" applyProtection="1">
      <alignment horizontal="center" vertical="center"/>
    </xf>
    <xf numFmtId="0" fontId="0" fillId="5" borderId="59" xfId="0" applyNumberFormat="1" applyFont="1" applyFill="1" applyBorder="1" applyAlignment="1" applyProtection="1">
      <alignment horizontal="center" vertical="center"/>
    </xf>
    <xf numFmtId="0" fontId="0" fillId="5" borderId="128" xfId="0" applyNumberFormat="1" applyFont="1" applyFill="1" applyBorder="1" applyAlignment="1" applyProtection="1">
      <alignment horizontal="center" vertical="center"/>
    </xf>
    <xf numFmtId="0" fontId="0" fillId="5" borderId="65" xfId="0" applyNumberFormat="1" applyFont="1" applyFill="1" applyBorder="1" applyAlignment="1" applyProtection="1">
      <alignment horizontal="center" vertical="center"/>
    </xf>
    <xf numFmtId="0" fontId="0" fillId="5" borderId="184" xfId="0" applyNumberFormat="1" applyFont="1" applyFill="1" applyBorder="1" applyAlignment="1" applyProtection="1">
      <alignment horizontal="center" vertical="center"/>
    </xf>
    <xf numFmtId="49" fontId="11" fillId="5" borderId="177" xfId="0" applyNumberFormat="1" applyFont="1" applyFill="1" applyBorder="1" applyAlignment="1">
      <alignment horizontal="center" vertical="center" wrapText="1"/>
    </xf>
    <xf numFmtId="49" fontId="11" fillId="5" borderId="178" xfId="0" applyNumberFormat="1" applyFont="1" applyFill="1" applyBorder="1" applyAlignment="1">
      <alignment horizontal="center" vertical="center" wrapText="1"/>
    </xf>
    <xf numFmtId="49" fontId="11" fillId="5" borderId="144" xfId="0" applyNumberFormat="1" applyFont="1" applyFill="1" applyBorder="1" applyAlignment="1">
      <alignment horizontal="center" vertical="center" wrapText="1"/>
    </xf>
    <xf numFmtId="0" fontId="0" fillId="0" borderId="185" xfId="0" applyNumberFormat="1" applyFont="1" applyFill="1" applyBorder="1" applyAlignment="1" applyProtection="1">
      <alignment horizontal="center" vertical="center" wrapText="1"/>
    </xf>
    <xf numFmtId="0" fontId="9" fillId="0" borderId="108" xfId="0" applyNumberFormat="1" applyFont="1" applyFill="1" applyBorder="1" applyAlignment="1" applyProtection="1">
      <alignment horizontal="center" vertical="center"/>
    </xf>
    <xf numFmtId="0" fontId="9" fillId="0" borderId="41" xfId="0" applyNumberFormat="1" applyFont="1" applyFill="1" applyBorder="1" applyAlignment="1" applyProtection="1">
      <alignment horizontal="center" vertical="center"/>
    </xf>
    <xf numFmtId="0" fontId="9" fillId="0" borderId="172" xfId="0" applyNumberFormat="1" applyFont="1" applyFill="1" applyBorder="1" applyAlignment="1" applyProtection="1">
      <alignment horizontal="center" vertical="center"/>
    </xf>
    <xf numFmtId="0" fontId="0" fillId="0" borderId="125" xfId="0" applyNumberFormat="1" applyFont="1" applyFill="1" applyBorder="1" applyAlignment="1" applyProtection="1">
      <alignment horizontal="center" vertical="center"/>
    </xf>
    <xf numFmtId="49" fontId="11" fillId="3" borderId="173" xfId="0" applyNumberFormat="1" applyFont="1" applyFill="1" applyBorder="1" applyAlignment="1">
      <alignment horizontal="center" vertical="center" wrapText="1"/>
    </xf>
    <xf numFmtId="49" fontId="11" fillId="3" borderId="176" xfId="0" applyNumberFormat="1" applyFont="1" applyFill="1" applyBorder="1" applyAlignment="1">
      <alignment horizontal="center" vertical="center" wrapText="1"/>
    </xf>
    <xf numFmtId="0" fontId="9" fillId="0" borderId="143" xfId="0" applyNumberFormat="1" applyFont="1" applyFill="1" applyBorder="1" applyAlignment="1" applyProtection="1">
      <alignment horizontal="center" vertical="center"/>
    </xf>
    <xf numFmtId="49" fontId="11" fillId="0" borderId="162" xfId="0" applyNumberFormat="1" applyFont="1" applyBorder="1" applyAlignment="1">
      <alignment horizontal="center" vertical="center" wrapText="1"/>
    </xf>
    <xf numFmtId="49" fontId="11" fillId="0" borderId="150" xfId="0" applyNumberFormat="1" applyFont="1" applyBorder="1" applyAlignment="1">
      <alignment horizontal="center" vertical="center" wrapText="1"/>
    </xf>
    <xf numFmtId="49" fontId="11" fillId="0" borderId="154" xfId="0" applyNumberFormat="1" applyFont="1" applyBorder="1" applyAlignment="1">
      <alignment horizontal="center" vertical="center" wrapText="1"/>
    </xf>
    <xf numFmtId="0" fontId="9" fillId="0" borderId="167" xfId="0" applyFont="1" applyBorder="1" applyAlignment="1">
      <alignment horizontal="center" vertical="center"/>
    </xf>
    <xf numFmtId="0" fontId="9" fillId="0" borderId="169" xfId="0" applyFont="1" applyBorder="1" applyAlignment="1">
      <alignment horizontal="center" vertical="center"/>
    </xf>
    <xf numFmtId="0" fontId="9" fillId="4" borderId="112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49" fontId="11" fillId="4" borderId="170" xfId="0" applyNumberFormat="1" applyFont="1" applyFill="1" applyBorder="1" applyAlignment="1">
      <alignment horizontal="center" vertical="center" wrapText="1"/>
    </xf>
    <xf numFmtId="0" fontId="0" fillId="0" borderId="171" xfId="0" applyNumberFormat="1" applyFont="1" applyFill="1" applyBorder="1" applyAlignment="1" applyProtection="1">
      <alignment horizontal="center" vertical="center" wrapText="1"/>
    </xf>
    <xf numFmtId="49" fontId="11" fillId="3" borderId="153" xfId="0" applyNumberFormat="1" applyFont="1" applyFill="1" applyBorder="1" applyAlignment="1">
      <alignment horizontal="center" vertical="center" wrapText="1"/>
    </xf>
    <xf numFmtId="49" fontId="11" fillId="3" borderId="150" xfId="0" applyNumberFormat="1" applyFont="1" applyFill="1" applyBorder="1" applyAlignment="1">
      <alignment horizontal="center" vertical="center" wrapText="1"/>
    </xf>
    <xf numFmtId="49" fontId="11" fillId="3" borderId="159" xfId="0" applyNumberFormat="1" applyFont="1" applyFill="1" applyBorder="1" applyAlignment="1">
      <alignment horizontal="center" vertical="center" wrapText="1"/>
    </xf>
    <xf numFmtId="0" fontId="9" fillId="3" borderId="150" xfId="0" applyFont="1" applyFill="1" applyBorder="1" applyAlignment="1">
      <alignment horizontal="center" vertical="center"/>
    </xf>
    <xf numFmtId="0" fontId="9" fillId="3" borderId="159" xfId="0" applyFont="1" applyFill="1" applyBorder="1" applyAlignment="1">
      <alignment horizontal="center" vertical="center"/>
    </xf>
    <xf numFmtId="49" fontId="11" fillId="0" borderId="81" xfId="0" applyNumberFormat="1" applyFont="1" applyBorder="1" applyAlignment="1">
      <alignment horizontal="center" vertical="center" wrapText="1"/>
    </xf>
    <xf numFmtId="49" fontId="11" fillId="0" borderId="158" xfId="0" applyNumberFormat="1" applyFont="1" applyBorder="1" applyAlignment="1">
      <alignment horizontal="center" vertical="center" wrapText="1"/>
    </xf>
    <xf numFmtId="49" fontId="11" fillId="0" borderId="160" xfId="0" applyNumberFormat="1" applyFont="1" applyBorder="1" applyAlignment="1">
      <alignment horizontal="center" vertical="center" wrapText="1"/>
    </xf>
    <xf numFmtId="0" fontId="9" fillId="0" borderId="150" xfId="0" applyFont="1" applyBorder="1" applyAlignment="1">
      <alignment horizontal="center" vertical="center"/>
    </xf>
    <xf numFmtId="0" fontId="9" fillId="0" borderId="159" xfId="0" applyFont="1" applyBorder="1" applyAlignment="1">
      <alignment horizontal="center" vertical="center"/>
    </xf>
    <xf numFmtId="0" fontId="9" fillId="0" borderId="162" xfId="0" applyFont="1" applyBorder="1" applyAlignment="1">
      <alignment horizontal="center" vertical="center"/>
    </xf>
    <xf numFmtId="0" fontId="9" fillId="0" borderId="163" xfId="0" applyNumberFormat="1" applyFont="1" applyFill="1" applyBorder="1" applyAlignment="1" applyProtection="1">
      <alignment horizontal="center" vertical="center"/>
    </xf>
    <xf numFmtId="0" fontId="9" fillId="0" borderId="164" xfId="0" applyNumberFormat="1" applyFont="1" applyFill="1" applyBorder="1" applyAlignment="1" applyProtection="1">
      <alignment horizontal="center" vertical="center"/>
    </xf>
    <xf numFmtId="0" fontId="9" fillId="0" borderId="165" xfId="0" applyNumberFormat="1" applyFont="1" applyFill="1" applyBorder="1" applyAlignment="1" applyProtection="1">
      <alignment horizontal="center" vertical="center"/>
    </xf>
    <xf numFmtId="0" fontId="9" fillId="0" borderId="166" xfId="0" applyNumberFormat="1" applyFont="1" applyFill="1" applyBorder="1" applyAlignment="1" applyProtection="1">
      <alignment horizontal="center" vertical="center"/>
    </xf>
    <xf numFmtId="0" fontId="9" fillId="0" borderId="150" xfId="0" applyNumberFormat="1" applyFont="1" applyFill="1" applyBorder="1" applyAlignment="1" applyProtection="1">
      <alignment horizontal="center" vertical="center"/>
    </xf>
    <xf numFmtId="0" fontId="9" fillId="0" borderId="154" xfId="0" applyNumberFormat="1" applyFont="1" applyFill="1" applyBorder="1" applyAlignment="1" applyProtection="1">
      <alignment horizontal="center" vertical="center"/>
    </xf>
    <xf numFmtId="49" fontId="11" fillId="0" borderId="64" xfId="0" applyNumberFormat="1" applyFont="1" applyBorder="1" applyAlignment="1">
      <alignment horizontal="center" vertical="center" wrapText="1"/>
    </xf>
    <xf numFmtId="49" fontId="11" fillId="0" borderId="44" xfId="0" applyNumberFormat="1" applyFont="1" applyBorder="1" applyAlignment="1">
      <alignment horizontal="center" vertical="center" wrapText="1"/>
    </xf>
    <xf numFmtId="49" fontId="11" fillId="0" borderId="59" xfId="0" applyNumberFormat="1" applyFont="1" applyBorder="1" applyAlignment="1">
      <alignment horizontal="center" vertical="center" wrapText="1"/>
    </xf>
    <xf numFmtId="49" fontId="11" fillId="0" borderId="156" xfId="0" applyNumberFormat="1" applyFont="1" applyBorder="1" applyAlignment="1">
      <alignment horizontal="center" vertical="center" wrapText="1"/>
    </xf>
    <xf numFmtId="49" fontId="11" fillId="0" borderId="66" xfId="0" applyNumberFormat="1" applyFont="1" applyBorder="1" applyAlignment="1">
      <alignment horizontal="center" vertical="center" wrapText="1"/>
    </xf>
    <xf numFmtId="49" fontId="11" fillId="0" borderId="151" xfId="0" applyNumberFormat="1" applyFont="1" applyBorder="1" applyAlignment="1">
      <alignment horizontal="center" vertical="center" wrapText="1"/>
    </xf>
    <xf numFmtId="49" fontId="11" fillId="0" borderId="152" xfId="0" applyNumberFormat="1" applyFont="1" applyBorder="1" applyAlignment="1">
      <alignment horizontal="center" vertical="center" wrapText="1"/>
    </xf>
    <xf numFmtId="49" fontId="11" fillId="0" borderId="153" xfId="0" applyNumberFormat="1" applyFont="1" applyBorder="1" applyAlignment="1">
      <alignment horizontal="center" vertical="center" wrapText="1"/>
    </xf>
    <xf numFmtId="0" fontId="9" fillId="0" borderId="153" xfId="0" applyFont="1" applyBorder="1" applyAlignment="1">
      <alignment horizontal="center" vertical="center"/>
    </xf>
    <xf numFmtId="0" fontId="0" fillId="0" borderId="150" xfId="0" applyNumberFormat="1" applyFont="1" applyFill="1" applyBorder="1" applyAlignment="1" applyProtection="1"/>
    <xf numFmtId="0" fontId="0" fillId="0" borderId="154" xfId="0" applyNumberFormat="1" applyFont="1" applyFill="1" applyBorder="1" applyAlignment="1" applyProtection="1"/>
    <xf numFmtId="49" fontId="11" fillId="0" borderId="157" xfId="0" applyNumberFormat="1" applyFont="1" applyBorder="1" applyAlignment="1">
      <alignment horizontal="center" vertical="center" wrapText="1"/>
    </xf>
    <xf numFmtId="0" fontId="16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center"/>
    </xf>
    <xf numFmtId="49" fontId="29" fillId="0" borderId="107" xfId="0" applyNumberFormat="1" applyFont="1" applyBorder="1" applyAlignment="1">
      <alignment horizontal="center" vertical="center" wrapText="1"/>
    </xf>
    <xf numFmtId="49" fontId="29" fillId="0" borderId="108" xfId="0" applyNumberFormat="1" applyFont="1" applyBorder="1" applyAlignment="1">
      <alignment horizontal="center" vertical="center" wrapText="1"/>
    </xf>
    <xf numFmtId="49" fontId="29" fillId="0" borderId="104" xfId="0" applyNumberFormat="1" applyFont="1" applyBorder="1" applyAlignment="1">
      <alignment horizontal="center" vertical="center" wrapText="1"/>
    </xf>
    <xf numFmtId="49" fontId="29" fillId="0" borderId="40" xfId="0" applyNumberFormat="1" applyFont="1" applyBorder="1" applyAlignment="1">
      <alignment horizontal="center" vertical="center" wrapText="1"/>
    </xf>
    <xf numFmtId="49" fontId="29" fillId="0" borderId="50" xfId="0" applyNumberFormat="1" applyFont="1" applyBorder="1" applyAlignment="1">
      <alignment horizontal="center" vertical="center" wrapText="1"/>
    </xf>
    <xf numFmtId="177" fontId="29" fillId="0" borderId="105" xfId="0" applyNumberFormat="1" applyFont="1" applyBorder="1" applyAlignment="1">
      <alignment horizontal="center" vertical="center" wrapText="1"/>
    </xf>
    <xf numFmtId="177" fontId="29" fillId="0" borderId="48" xfId="0" applyNumberFormat="1" applyFont="1" applyBorder="1" applyAlignment="1">
      <alignment horizontal="center" vertical="center" wrapText="1"/>
    </xf>
    <xf numFmtId="0" fontId="35" fillId="0" borderId="218" xfId="6" applyFont="1" applyBorder="1" applyAlignment="1">
      <alignment horizontal="center" vertical="center" wrapText="1"/>
    </xf>
    <xf numFmtId="0" fontId="36" fillId="0" borderId="219" xfId="6" applyFont="1" applyFill="1" applyBorder="1" applyAlignment="1">
      <alignment horizontal="center" vertical="center" wrapText="1"/>
    </xf>
    <xf numFmtId="0" fontId="36" fillId="0" borderId="12" xfId="6" applyFont="1" applyFill="1" applyBorder="1" applyAlignment="1">
      <alignment vertical="center" wrapText="1"/>
    </xf>
    <xf numFmtId="0" fontId="37" fillId="0" borderId="28" xfId="6" applyFont="1" applyFill="1" applyBorder="1" applyAlignment="1">
      <alignment vertical="center"/>
    </xf>
    <xf numFmtId="0" fontId="37" fillId="0" borderId="29" xfId="6" applyFont="1" applyFill="1" applyBorder="1" applyAlignment="1">
      <alignment vertical="center"/>
    </xf>
    <xf numFmtId="0" fontId="37" fillId="0" borderId="40" xfId="6" applyFont="1" applyBorder="1" applyAlignment="1">
      <alignment vertical="center"/>
    </xf>
    <xf numFmtId="0" fontId="38" fillId="0" borderId="61" xfId="6" applyFont="1" applyFill="1" applyBorder="1" applyAlignment="1">
      <alignment vertical="center" wrapText="1"/>
    </xf>
    <xf numFmtId="0" fontId="38" fillId="0" borderId="36" xfId="6" applyFont="1" applyFill="1" applyBorder="1" applyAlignment="1">
      <alignment vertical="center" wrapText="1"/>
    </xf>
    <xf numFmtId="0" fontId="37" fillId="0" borderId="39" xfId="6" applyFont="1" applyFill="1" applyBorder="1" applyAlignment="1">
      <alignment vertical="center"/>
    </xf>
    <xf numFmtId="182" fontId="36" fillId="3" borderId="207" xfId="6" applyNumberFormat="1" applyFont="1" applyFill="1" applyBorder="1" applyAlignment="1">
      <alignment horizontal="center" vertical="center" wrapText="1"/>
    </xf>
    <xf numFmtId="0" fontId="37" fillId="0" borderId="81" xfId="6" applyFont="1" applyFill="1" applyBorder="1" applyAlignment="1">
      <alignment vertical="center"/>
    </xf>
    <xf numFmtId="0" fontId="15" fillId="0" borderId="0" xfId="6" applyFill="1" applyBorder="1">
      <alignment vertical="center"/>
    </xf>
    <xf numFmtId="177" fontId="36" fillId="7" borderId="193" xfId="6" applyNumberFormat="1" applyFont="1" applyFill="1" applyBorder="1" applyAlignment="1">
      <alignment horizontal="center" vertical="center" wrapText="1"/>
    </xf>
    <xf numFmtId="177" fontId="36" fillId="7" borderId="209" xfId="6" applyNumberFormat="1" applyFont="1" applyFill="1" applyBorder="1" applyAlignment="1">
      <alignment horizontal="center" vertical="center" wrapText="1"/>
    </xf>
    <xf numFmtId="177" fontId="36" fillId="0" borderId="36" xfId="6" applyNumberFormat="1" applyFont="1" applyFill="1" applyBorder="1" applyAlignment="1">
      <alignment horizontal="right" vertical="center" wrapText="1"/>
    </xf>
    <xf numFmtId="184" fontId="36" fillId="0" borderId="210" xfId="6" applyNumberFormat="1" applyFont="1" applyFill="1" applyBorder="1" applyAlignment="1">
      <alignment horizontal="right" vertical="center" wrapText="1"/>
    </xf>
    <xf numFmtId="184" fontId="36" fillId="0" borderId="109" xfId="6" applyNumberFormat="1" applyFont="1" applyFill="1" applyBorder="1" applyAlignment="1">
      <alignment horizontal="right" vertical="center" wrapText="1"/>
    </xf>
    <xf numFmtId="177" fontId="36" fillId="0" borderId="9" xfId="6" applyNumberFormat="1" applyFont="1" applyFill="1" applyBorder="1" applyAlignment="1">
      <alignment horizontal="right" vertical="center" wrapText="1"/>
    </xf>
    <xf numFmtId="177" fontId="36" fillId="0" borderId="167" xfId="6" applyNumberFormat="1" applyFont="1" applyFill="1" applyBorder="1" applyAlignment="1">
      <alignment horizontal="right" vertical="center" wrapText="1"/>
    </xf>
    <xf numFmtId="177" fontId="36" fillId="0" borderId="50" xfId="6" applyNumberFormat="1" applyFont="1" applyFill="1" applyBorder="1" applyAlignment="1">
      <alignment horizontal="right" vertical="center" wrapText="1"/>
    </xf>
    <xf numFmtId="184" fontId="36" fillId="0" borderId="211" xfId="6" applyNumberFormat="1" applyFont="1" applyFill="1" applyBorder="1" applyAlignment="1">
      <alignment horizontal="right" vertical="center" wrapText="1"/>
    </xf>
    <xf numFmtId="0" fontId="36" fillId="0" borderId="206" xfId="6" applyFont="1" applyFill="1" applyBorder="1" applyAlignment="1">
      <alignment vertical="center" wrapText="1"/>
    </xf>
    <xf numFmtId="184" fontId="36" fillId="0" borderId="48" xfId="6" applyNumberFormat="1" applyFont="1" applyFill="1" applyBorder="1" applyAlignment="1">
      <alignment horizontal="right" vertical="center" wrapText="1"/>
    </xf>
    <xf numFmtId="0" fontId="36" fillId="0" borderId="205" xfId="6" applyFont="1" applyFill="1" applyBorder="1" applyAlignment="1">
      <alignment vertical="center" wrapText="1"/>
    </xf>
    <xf numFmtId="177" fontId="38" fillId="0" borderId="47" xfId="6" applyNumberFormat="1" applyFont="1" applyFill="1" applyBorder="1" applyAlignment="1">
      <alignment horizontal="right" vertical="center" wrapText="1"/>
    </xf>
    <xf numFmtId="177" fontId="38" fillId="0" borderId="50" xfId="6" applyNumberFormat="1" applyFont="1" applyFill="1" applyBorder="1" applyAlignment="1">
      <alignment horizontal="right" vertical="center" wrapText="1"/>
    </xf>
    <xf numFmtId="184" fontId="38" fillId="0" borderId="211" xfId="6" applyNumberFormat="1" applyFont="1" applyFill="1" applyBorder="1" applyAlignment="1">
      <alignment horizontal="right" vertical="center" wrapText="1"/>
    </xf>
    <xf numFmtId="0" fontId="36" fillId="0" borderId="212" xfId="6" applyFont="1" applyFill="1" applyBorder="1" applyAlignment="1">
      <alignment vertical="center" wrapText="1"/>
    </xf>
    <xf numFmtId="0" fontId="38" fillId="0" borderId="116" xfId="6" applyFont="1" applyFill="1" applyBorder="1" applyAlignment="1">
      <alignment vertical="center" wrapText="1"/>
    </xf>
    <xf numFmtId="0" fontId="36" fillId="0" borderId="110" xfId="6" applyFont="1" applyFill="1" applyBorder="1" applyAlignment="1">
      <alignment vertical="center" wrapText="1"/>
    </xf>
    <xf numFmtId="177" fontId="38" fillId="0" borderId="54" xfId="6" applyNumberFormat="1" applyFont="1" applyFill="1" applyBorder="1" applyAlignment="1">
      <alignment horizontal="right" vertical="center" wrapText="1"/>
    </xf>
    <xf numFmtId="177" fontId="38" fillId="0" borderId="44" xfId="6" applyNumberFormat="1" applyFont="1" applyFill="1" applyBorder="1" applyAlignment="1">
      <alignment horizontal="right" vertical="center" wrapText="1"/>
    </xf>
    <xf numFmtId="184" fontId="38" fillId="0" borderId="48" xfId="6" applyNumberFormat="1" applyFont="1" applyFill="1" applyBorder="1" applyAlignment="1">
      <alignment horizontal="right" vertical="center" wrapText="1"/>
    </xf>
    <xf numFmtId="0" fontId="38" fillId="0" borderId="213" xfId="6" applyFont="1" applyFill="1" applyBorder="1" applyAlignment="1">
      <alignment vertical="center"/>
    </xf>
    <xf numFmtId="0" fontId="35" fillId="0" borderId="214" xfId="6" applyFont="1" applyFill="1" applyBorder="1" applyAlignment="1">
      <alignment vertical="center"/>
    </xf>
    <xf numFmtId="0" fontId="37" fillId="0" borderId="51" xfId="6" applyFont="1" applyFill="1" applyBorder="1" applyAlignment="1">
      <alignment vertical="center" wrapText="1"/>
    </xf>
    <xf numFmtId="0" fontId="38" fillId="0" borderId="9" xfId="6" applyFont="1" applyFill="1" applyBorder="1" applyAlignment="1">
      <alignment vertical="center" wrapText="1"/>
    </xf>
    <xf numFmtId="0" fontId="38" fillId="0" borderId="47" xfId="6" applyFont="1" applyFill="1" applyBorder="1" applyAlignment="1">
      <alignment vertical="center" wrapText="1"/>
    </xf>
    <xf numFmtId="0" fontId="40" fillId="0" borderId="51" xfId="6" applyFont="1" applyFill="1" applyBorder="1" applyAlignment="1">
      <alignment vertical="center" wrapText="1"/>
    </xf>
    <xf numFmtId="0" fontId="40" fillId="0" borderId="36" xfId="6" applyFont="1" applyFill="1" applyBorder="1" applyAlignment="1">
      <alignment vertical="center" wrapText="1"/>
    </xf>
    <xf numFmtId="0" fontId="33" fillId="0" borderId="47" xfId="6" applyFont="1" applyFill="1" applyBorder="1" applyAlignment="1">
      <alignment vertical="center" wrapText="1"/>
    </xf>
    <xf numFmtId="177" fontId="33" fillId="0" borderId="47" xfId="6" applyNumberFormat="1" applyFont="1" applyFill="1" applyBorder="1" applyAlignment="1">
      <alignment horizontal="right" vertical="center" wrapText="1"/>
    </xf>
    <xf numFmtId="0" fontId="36" fillId="0" borderId="27" xfId="6" applyFont="1" applyFill="1" applyBorder="1" applyAlignment="1">
      <alignment vertical="center" wrapText="1"/>
    </xf>
    <xf numFmtId="0" fontId="36" fillId="0" borderId="28" xfId="6" applyFont="1" applyFill="1" applyBorder="1" applyAlignment="1">
      <alignment vertical="center" wrapText="1"/>
    </xf>
    <xf numFmtId="0" fontId="36" fillId="0" borderId="29" xfId="6" applyFont="1" applyFill="1" applyBorder="1" applyAlignment="1">
      <alignment vertical="center" wrapText="1"/>
    </xf>
    <xf numFmtId="177" fontId="36" fillId="0" borderId="30" xfId="6" applyNumberFormat="1" applyFont="1" applyFill="1" applyBorder="1" applyAlignment="1">
      <alignment horizontal="right" vertical="center" wrapText="1"/>
    </xf>
    <xf numFmtId="0" fontId="36" fillId="0" borderId="34" xfId="6" applyFont="1" applyFill="1" applyBorder="1" applyAlignment="1">
      <alignment vertical="center" wrapText="1"/>
    </xf>
    <xf numFmtId="0" fontId="38" fillId="0" borderId="163" xfId="6" applyFont="1" applyFill="1" applyBorder="1" applyAlignment="1">
      <alignment vertical="center"/>
    </xf>
    <xf numFmtId="0" fontId="38" fillId="0" borderId="140" xfId="6" applyFont="1" applyFill="1" applyBorder="1" applyAlignment="1">
      <alignment vertical="center"/>
    </xf>
    <xf numFmtId="177" fontId="37" fillId="0" borderId="45" xfId="10" applyNumberFormat="1" applyFont="1" applyFill="1" applyBorder="1" applyAlignment="1">
      <alignment horizontal="right" vertical="center" wrapText="1"/>
    </xf>
    <xf numFmtId="0" fontId="37" fillId="0" borderId="43" xfId="6" applyFont="1" applyFill="1" applyBorder="1" applyAlignment="1">
      <alignment vertical="center" wrapText="1"/>
    </xf>
    <xf numFmtId="0" fontId="37" fillId="0" borderId="77" xfId="6" applyFont="1" applyFill="1" applyBorder="1" applyAlignment="1">
      <alignment vertical="center" wrapText="1"/>
    </xf>
    <xf numFmtId="0" fontId="38" fillId="0" borderId="62" xfId="6" applyFont="1" applyFill="1" applyBorder="1" applyAlignment="1">
      <alignment vertical="center" wrapText="1"/>
    </xf>
    <xf numFmtId="177" fontId="38" fillId="0" borderId="47" xfId="10" applyNumberFormat="1" applyFont="1" applyFill="1" applyBorder="1" applyAlignment="1">
      <alignment horizontal="right" vertical="center" wrapText="1"/>
    </xf>
    <xf numFmtId="0" fontId="37" fillId="0" borderId="73" xfId="6" applyFont="1" applyFill="1" applyBorder="1" applyAlignment="1">
      <alignment vertical="center" wrapText="1"/>
    </xf>
    <xf numFmtId="0" fontId="37" fillId="0" borderId="169" xfId="6" applyFont="1" applyFill="1" applyBorder="1" applyAlignment="1">
      <alignment vertical="center" wrapText="1"/>
    </xf>
    <xf numFmtId="0" fontId="35" fillId="0" borderId="28" xfId="6" applyFont="1" applyFill="1" applyBorder="1" applyAlignment="1">
      <alignment vertical="center"/>
    </xf>
    <xf numFmtId="177" fontId="36" fillId="0" borderId="30" xfId="10" applyNumberFormat="1" applyFont="1" applyFill="1" applyBorder="1" applyAlignment="1">
      <alignment horizontal="right" vertical="center" wrapText="1"/>
    </xf>
    <xf numFmtId="0" fontId="37" fillId="0" borderId="43" xfId="6" applyFont="1" applyFill="1" applyBorder="1">
      <alignment vertical="center"/>
    </xf>
    <xf numFmtId="177" fontId="38" fillId="0" borderId="69" xfId="10" applyNumberFormat="1" applyFont="1" applyFill="1" applyBorder="1" applyAlignment="1">
      <alignment horizontal="right" vertical="center" wrapText="1"/>
    </xf>
    <xf numFmtId="0" fontId="37" fillId="0" borderId="82" xfId="6" applyFont="1" applyFill="1" applyBorder="1" applyAlignment="1">
      <alignment vertical="center"/>
    </xf>
    <xf numFmtId="177" fontId="36" fillId="3" borderId="208" xfId="6" applyNumberFormat="1" applyFont="1" applyFill="1" applyBorder="1" applyAlignment="1">
      <alignment horizontal="center" vertical="center" wrapText="1"/>
    </xf>
    <xf numFmtId="0" fontId="15" fillId="0" borderId="28" xfId="6" applyBorder="1" applyAlignment="1">
      <alignment vertical="center"/>
    </xf>
    <xf numFmtId="0" fontId="41" fillId="0" borderId="84" xfId="6" applyFont="1" applyFill="1" applyBorder="1" applyAlignment="1">
      <alignment vertical="center" wrapText="1"/>
    </xf>
    <xf numFmtId="177" fontId="37" fillId="0" borderId="84" xfId="6" applyNumberFormat="1" applyFont="1" applyFill="1" applyBorder="1" applyAlignment="1">
      <alignment horizontal="right" vertical="center" wrapText="1"/>
    </xf>
    <xf numFmtId="177" fontId="38" fillId="0" borderId="36" xfId="6" applyNumberFormat="1" applyFont="1" applyFill="1" applyBorder="1" applyAlignment="1">
      <alignment horizontal="right" vertical="center" wrapText="1"/>
    </xf>
    <xf numFmtId="177" fontId="38" fillId="0" borderId="164" xfId="6" applyNumberFormat="1" applyFont="1" applyFill="1" applyBorder="1" applyAlignment="1">
      <alignment horizontal="right" vertical="center" wrapText="1"/>
    </xf>
    <xf numFmtId="189" fontId="37" fillId="0" borderId="0" xfId="6" applyNumberFormat="1" applyFont="1" applyFill="1" applyBorder="1">
      <alignment vertical="center"/>
    </xf>
    <xf numFmtId="0" fontId="37" fillId="0" borderId="0" xfId="6" applyFont="1" applyFill="1" applyBorder="1">
      <alignment vertical="center"/>
    </xf>
    <xf numFmtId="189" fontId="37" fillId="0" borderId="0" xfId="6" applyNumberFormat="1" applyFont="1" applyFill="1" applyBorder="1" applyAlignment="1">
      <alignment vertical="center"/>
    </xf>
    <xf numFmtId="182" fontId="36" fillId="3" borderId="215" xfId="6" applyNumberFormat="1" applyFont="1" applyFill="1" applyBorder="1" applyAlignment="1">
      <alignment horizontal="center" vertical="center" wrapText="1"/>
    </xf>
    <xf numFmtId="0" fontId="15" fillId="0" borderId="6" xfId="6" applyFill="1" applyBorder="1">
      <alignment vertical="center"/>
    </xf>
    <xf numFmtId="177" fontId="38" fillId="3" borderId="216" xfId="6" applyNumberFormat="1" applyFont="1" applyFill="1" applyBorder="1" applyAlignment="1">
      <alignment horizontal="right" vertical="center" wrapText="1"/>
    </xf>
    <xf numFmtId="177" fontId="38" fillId="3" borderId="50" xfId="6" applyNumberFormat="1" applyFont="1" applyFill="1" applyBorder="1" applyAlignment="1">
      <alignment horizontal="right" vertical="center" wrapText="1"/>
    </xf>
    <xf numFmtId="184" fontId="38" fillId="3" borderId="211" xfId="6" applyNumberFormat="1" applyFont="1" applyFill="1" applyBorder="1" applyAlignment="1">
      <alignment horizontal="right" vertical="center" wrapText="1"/>
    </xf>
    <xf numFmtId="0" fontId="37" fillId="3" borderId="201" xfId="6" applyFont="1" applyFill="1" applyBorder="1" applyAlignment="1">
      <alignment vertical="center"/>
    </xf>
    <xf numFmtId="0" fontId="37" fillId="3" borderId="110" xfId="6" applyFont="1" applyFill="1" applyBorder="1" applyAlignment="1">
      <alignment vertical="center"/>
    </xf>
    <xf numFmtId="178" fontId="34" fillId="3" borderId="54" xfId="6" applyNumberFormat="1" applyFont="1" applyFill="1" applyBorder="1" applyAlignment="1">
      <alignment vertical="center"/>
    </xf>
    <xf numFmtId="177" fontId="38" fillId="3" borderId="39" xfId="6" applyNumberFormat="1" applyFont="1" applyFill="1" applyBorder="1" applyAlignment="1">
      <alignment horizontal="right" vertical="center" wrapText="1"/>
    </xf>
    <xf numFmtId="184" fontId="38" fillId="3" borderId="48" xfId="6" applyNumberFormat="1" applyFont="1" applyFill="1" applyBorder="1" applyAlignment="1">
      <alignment horizontal="right" vertical="center" wrapText="1"/>
    </xf>
    <xf numFmtId="177" fontId="33" fillId="3" borderId="216" xfId="6" applyNumberFormat="1" applyFont="1" applyFill="1" applyBorder="1" applyAlignment="1">
      <alignment horizontal="right" vertical="center" wrapText="1"/>
    </xf>
    <xf numFmtId="184" fontId="33" fillId="3" borderId="211" xfId="6" applyNumberFormat="1" applyFont="1" applyFill="1" applyBorder="1" applyAlignment="1">
      <alignment horizontal="right" vertical="center" wrapText="1"/>
    </xf>
    <xf numFmtId="0" fontId="37" fillId="3" borderId="111" xfId="6" applyFont="1" applyFill="1" applyBorder="1" applyAlignment="1">
      <alignment vertical="center"/>
    </xf>
    <xf numFmtId="177" fontId="38" fillId="3" borderId="54" xfId="6" applyNumberFormat="1" applyFont="1" applyFill="1" applyBorder="1" applyAlignment="1">
      <alignment horizontal="right" vertical="center" wrapText="1"/>
    </xf>
    <xf numFmtId="177" fontId="38" fillId="3" borderId="44" xfId="6" applyNumberFormat="1" applyFont="1" applyFill="1" applyBorder="1" applyAlignment="1">
      <alignment horizontal="right" vertical="center" wrapText="1"/>
    </xf>
    <xf numFmtId="177" fontId="36" fillId="3" borderId="35" xfId="6" applyNumberFormat="1" applyFont="1" applyFill="1" applyBorder="1" applyAlignment="1">
      <alignment horizontal="right" vertical="center" wrapText="1"/>
    </xf>
    <xf numFmtId="177" fontId="36" fillId="3" borderId="50" xfId="6" applyNumberFormat="1" applyFont="1" applyFill="1" applyBorder="1" applyAlignment="1">
      <alignment horizontal="right" vertical="center" wrapText="1"/>
    </xf>
    <xf numFmtId="184" fontId="36" fillId="3" borderId="211" xfId="6" applyNumberFormat="1" applyFont="1" applyFill="1" applyBorder="1" applyAlignment="1">
      <alignment horizontal="right" vertical="center" wrapText="1"/>
    </xf>
    <xf numFmtId="0" fontId="37" fillId="3" borderId="50" xfId="6" applyFont="1" applyFill="1" applyBorder="1">
      <alignment vertical="center"/>
    </xf>
    <xf numFmtId="177" fontId="37" fillId="3" borderId="50" xfId="6" applyNumberFormat="1" applyFont="1" applyFill="1" applyBorder="1" applyAlignment="1">
      <alignment horizontal="right" vertical="center"/>
    </xf>
    <xf numFmtId="177" fontId="37" fillId="3" borderId="39" xfId="6" applyNumberFormat="1" applyFont="1" applyFill="1" applyBorder="1" applyAlignment="1">
      <alignment horizontal="right" vertical="center"/>
    </xf>
    <xf numFmtId="177" fontId="37" fillId="3" borderId="52" xfId="10" applyNumberFormat="1" applyFont="1" applyFill="1" applyBorder="1" applyAlignment="1">
      <alignment horizontal="right" vertical="center" wrapText="1"/>
    </xf>
    <xf numFmtId="178" fontId="34" fillId="3" borderId="54" xfId="6" applyNumberFormat="1" applyFont="1" applyFill="1" applyBorder="1" applyAlignment="1">
      <alignment vertical="center" wrapText="1"/>
    </xf>
    <xf numFmtId="177" fontId="38" fillId="3" borderId="216" xfId="10" applyNumberFormat="1" applyFont="1" applyFill="1" applyBorder="1" applyAlignment="1">
      <alignment horizontal="right" vertical="center" wrapText="1"/>
    </xf>
    <xf numFmtId="177" fontId="36" fillId="3" borderId="35" xfId="10" applyNumberFormat="1" applyFont="1" applyFill="1" applyBorder="1" applyAlignment="1">
      <alignment horizontal="right" vertical="center" wrapText="1"/>
    </xf>
    <xf numFmtId="184" fontId="36" fillId="3" borderId="202" xfId="6" applyNumberFormat="1" applyFont="1" applyFill="1" applyBorder="1" applyAlignment="1">
      <alignment horizontal="right" vertical="center" wrapText="1"/>
    </xf>
    <xf numFmtId="0" fontId="15" fillId="3" borderId="201" xfId="6" applyFill="1" applyBorder="1">
      <alignment vertical="center"/>
    </xf>
    <xf numFmtId="0" fontId="37" fillId="3" borderId="39" xfId="6" applyFont="1" applyFill="1" applyBorder="1" applyAlignment="1">
      <alignment vertical="center"/>
    </xf>
    <xf numFmtId="0" fontId="42" fillId="3" borderId="40" xfId="6" applyFont="1" applyFill="1" applyBorder="1" applyAlignment="1">
      <alignment vertical="center"/>
    </xf>
    <xf numFmtId="177" fontId="38" fillId="3" borderId="80" xfId="10" applyNumberFormat="1" applyFont="1" applyFill="1" applyBorder="1" applyAlignment="1">
      <alignment horizontal="right" vertical="center" wrapText="1"/>
    </xf>
    <xf numFmtId="0" fontId="35" fillId="3" borderId="0" xfId="6" applyFont="1" applyFill="1" applyBorder="1">
      <alignment vertical="center"/>
    </xf>
    <xf numFmtId="0" fontId="37" fillId="3" borderId="54" xfId="6" applyFont="1" applyFill="1" applyBorder="1">
      <alignment vertical="center"/>
    </xf>
    <xf numFmtId="0" fontId="38" fillId="3" borderId="39" xfId="6" applyFont="1" applyFill="1" applyBorder="1" applyAlignment="1">
      <alignment vertical="center" wrapText="1"/>
    </xf>
    <xf numFmtId="0" fontId="38" fillId="3" borderId="161" xfId="6" applyFont="1" applyFill="1" applyBorder="1" applyAlignment="1">
      <alignment vertical="center" wrapText="1"/>
    </xf>
    <xf numFmtId="177" fontId="38" fillId="3" borderId="9" xfId="6" applyNumberFormat="1" applyFont="1" applyFill="1" applyBorder="1" applyAlignment="1">
      <alignment horizontal="right" vertical="center" wrapText="1"/>
    </xf>
    <xf numFmtId="177" fontId="38" fillId="3" borderId="167" xfId="6" applyNumberFormat="1" applyFont="1" applyFill="1" applyBorder="1" applyAlignment="1">
      <alignment horizontal="right" vertical="center" wrapText="1"/>
    </xf>
    <xf numFmtId="177" fontId="37" fillId="3" borderId="87" xfId="6" applyNumberFormat="1" applyFont="1" applyFill="1" applyBorder="1" applyAlignment="1">
      <alignment horizontal="right" vertical="center" wrapText="1"/>
    </xf>
    <xf numFmtId="177" fontId="38" fillId="3" borderId="84" xfId="6" applyNumberFormat="1" applyFont="1" applyFill="1" applyBorder="1" applyAlignment="1">
      <alignment horizontal="right" vertical="center" wrapText="1"/>
    </xf>
    <xf numFmtId="184" fontId="38" fillId="3" borderId="217" xfId="6" applyNumberFormat="1" applyFont="1" applyFill="1" applyBorder="1" applyAlignment="1">
      <alignment horizontal="right" vertical="center" wrapText="1"/>
    </xf>
    <xf numFmtId="0" fontId="37" fillId="3" borderId="140" xfId="6" applyFont="1" applyFill="1" applyBorder="1" applyAlignment="1">
      <alignment vertical="center"/>
    </xf>
    <xf numFmtId="0" fontId="15" fillId="3" borderId="0" xfId="6" applyFill="1" applyBorder="1">
      <alignment vertical="center"/>
    </xf>
    <xf numFmtId="0" fontId="37" fillId="3" borderId="68" xfId="6" applyFont="1" applyFill="1" applyBorder="1" applyAlignment="1">
      <alignment vertical="center"/>
    </xf>
    <xf numFmtId="0" fontId="37" fillId="3" borderId="44" xfId="6" applyFont="1" applyFill="1" applyBorder="1" applyAlignment="1">
      <alignment vertical="center"/>
    </xf>
    <xf numFmtId="0" fontId="37" fillId="3" borderId="81" xfId="6" applyFont="1" applyFill="1" applyBorder="1" applyAlignment="1">
      <alignment vertical="center"/>
    </xf>
    <xf numFmtId="0" fontId="37" fillId="3" borderId="84" xfId="6" applyFont="1" applyFill="1" applyBorder="1" applyAlignment="1">
      <alignment vertical="center"/>
    </xf>
    <xf numFmtId="0" fontId="36" fillId="3" borderId="32" xfId="6" applyFont="1" applyFill="1" applyBorder="1" applyAlignment="1">
      <alignment horizontal="left" vertical="center" wrapText="1"/>
    </xf>
    <xf numFmtId="0" fontId="36" fillId="3" borderId="28" xfId="6" applyFont="1" applyFill="1" applyBorder="1" applyAlignment="1">
      <alignment horizontal="left" vertical="center" wrapText="1"/>
    </xf>
    <xf numFmtId="177" fontId="36" fillId="3" borderId="70" xfId="10" applyNumberFormat="1" applyFont="1" applyFill="1" applyBorder="1" applyAlignment="1">
      <alignment horizontal="right" vertical="center" wrapText="1"/>
    </xf>
    <xf numFmtId="177" fontId="36" fillId="3" borderId="163" xfId="10" applyNumberFormat="1" applyFont="1" applyFill="1" applyBorder="1" applyAlignment="1">
      <alignment horizontal="right" vertical="center" wrapText="1"/>
    </xf>
    <xf numFmtId="184" fontId="36" fillId="3" borderId="48" xfId="6" applyNumberFormat="1" applyFont="1" applyFill="1" applyBorder="1" applyAlignment="1">
      <alignment horizontal="right" vertical="center" wrapText="1"/>
    </xf>
    <xf numFmtId="177" fontId="37" fillId="3" borderId="54" xfId="10" applyNumberFormat="1" applyFont="1" applyFill="1" applyBorder="1" applyAlignment="1">
      <alignment horizontal="right" vertical="center" wrapText="1"/>
    </xf>
    <xf numFmtId="177" fontId="37" fillId="3" borderId="44" xfId="10" applyNumberFormat="1" applyFont="1" applyFill="1" applyBorder="1" applyAlignment="1">
      <alignment horizontal="right" vertical="center" wrapText="1"/>
    </xf>
    <xf numFmtId="177" fontId="37" fillId="3" borderId="84" xfId="10" applyNumberFormat="1" applyFont="1" applyFill="1" applyBorder="1" applyAlignment="1">
      <alignment horizontal="right" vertical="center" wrapText="1"/>
    </xf>
    <xf numFmtId="177" fontId="37" fillId="3" borderId="87" xfId="10" applyNumberFormat="1" applyFont="1" applyFill="1" applyBorder="1" applyAlignment="1">
      <alignment horizontal="right" vertical="center" wrapText="1"/>
    </xf>
    <xf numFmtId="184" fontId="38" fillId="3" borderId="90" xfId="6" applyNumberFormat="1" applyFont="1" applyFill="1" applyBorder="1" applyAlignment="1">
      <alignment horizontal="right" vertical="center" wrapText="1"/>
    </xf>
    <xf numFmtId="0" fontId="35" fillId="0" borderId="53" xfId="6" applyFont="1" applyBorder="1" applyAlignment="1">
      <alignment horizontal="center" vertical="center" wrapText="1"/>
    </xf>
    <xf numFmtId="0" fontId="36" fillId="0" borderId="220" xfId="6" applyFont="1" applyFill="1" applyBorder="1" applyAlignment="1">
      <alignment horizontal="center" vertical="center" wrapText="1"/>
    </xf>
    <xf numFmtId="0" fontId="42" fillId="3" borderId="107" xfId="6" applyFont="1" applyFill="1" applyBorder="1" applyAlignment="1">
      <alignment horizontal="center" vertical="center" wrapText="1"/>
    </xf>
    <xf numFmtId="0" fontId="42" fillId="3" borderId="203" xfId="6" applyFont="1" applyFill="1" applyBorder="1" applyAlignment="1">
      <alignment horizontal="center" vertical="center" wrapText="1"/>
    </xf>
    <xf numFmtId="0" fontId="42" fillId="3" borderId="108" xfId="6" applyFont="1" applyFill="1" applyBorder="1" applyAlignment="1">
      <alignment horizontal="center" vertical="center" wrapText="1"/>
    </xf>
    <xf numFmtId="0" fontId="42" fillId="3" borderId="204" xfId="6" applyFont="1" applyFill="1" applyBorder="1" applyAlignment="1">
      <alignment horizontal="center" vertical="center" wrapText="1"/>
    </xf>
    <xf numFmtId="0" fontId="42" fillId="3" borderId="221" xfId="6" applyFont="1" applyFill="1" applyBorder="1" applyAlignment="1">
      <alignment horizontal="center" vertical="center" wrapText="1"/>
    </xf>
    <xf numFmtId="0" fontId="42" fillId="3" borderId="222" xfId="6" applyFont="1" applyFill="1" applyBorder="1" applyAlignment="1">
      <alignment horizontal="center" vertical="center" wrapText="1"/>
    </xf>
    <xf numFmtId="0" fontId="36" fillId="3" borderId="223" xfId="6" applyFont="1" applyFill="1" applyBorder="1" applyAlignment="1">
      <alignment horizontal="center" vertical="center" wrapText="1"/>
    </xf>
    <xf numFmtId="0" fontId="37" fillId="3" borderId="224" xfId="6" applyFont="1" applyFill="1" applyBorder="1" applyAlignment="1">
      <alignment horizontal="center" vertical="center" wrapText="1"/>
    </xf>
    <xf numFmtId="0" fontId="42" fillId="3" borderId="225" xfId="6" applyFont="1" applyFill="1" applyBorder="1" applyAlignment="1">
      <alignment horizontal="center" vertical="center" wrapText="1"/>
    </xf>
    <xf numFmtId="0" fontId="42" fillId="3" borderId="226" xfId="6" applyFont="1" applyFill="1" applyBorder="1" applyAlignment="1">
      <alignment horizontal="center" vertical="center" wrapText="1"/>
    </xf>
    <xf numFmtId="0" fontId="43" fillId="0" borderId="0" xfId="6" applyFont="1" applyFill="1" applyAlignment="1">
      <alignment horizontal="center" vertical="center"/>
    </xf>
    <xf numFmtId="0" fontId="39" fillId="0" borderId="0" xfId="6" applyNumberFormat="1" applyFont="1" applyFill="1" applyBorder="1" applyAlignment="1">
      <alignment horizontal="right" vertical="center"/>
    </xf>
    <xf numFmtId="0" fontId="44" fillId="0" borderId="0" xfId="6" applyFont="1" applyFill="1" applyBorder="1" applyAlignment="1">
      <alignment horizontal="left" vertical="center"/>
    </xf>
    <xf numFmtId="0" fontId="35" fillId="0" borderId="0" xfId="6" applyFont="1" applyBorder="1" applyAlignment="1">
      <alignment vertical="center"/>
    </xf>
    <xf numFmtId="0" fontId="42" fillId="3" borderId="193" xfId="6" applyFont="1" applyFill="1" applyBorder="1" applyAlignment="1">
      <alignment horizontal="center" vertical="center" wrapText="1"/>
    </xf>
    <xf numFmtId="0" fontId="42" fillId="3" borderId="209" xfId="6" applyFont="1" applyFill="1" applyBorder="1" applyAlignment="1">
      <alignment horizontal="center" vertical="center" wrapText="1"/>
    </xf>
    <xf numFmtId="0" fontId="37" fillId="3" borderId="227" xfId="6" applyFont="1" applyFill="1" applyBorder="1" applyAlignment="1">
      <alignment horizontal="center" vertical="center" wrapText="1"/>
    </xf>
  </cellXfs>
  <cellStyles count="19">
    <cellStyle name="백분율 2" xfId="3"/>
    <cellStyle name="쉼표 [0] 2" xfId="2"/>
    <cellStyle name="쉼표 [0] 2 2" xfId="11"/>
    <cellStyle name="쉼표 [0] 2 4" xfId="12"/>
    <cellStyle name="쉼표 [0] 3" xfId="9"/>
    <cellStyle name="쉼표 [0] 3 2" xfId="13"/>
    <cellStyle name="쉼표 [0] 4" xfId="10"/>
    <cellStyle name="통화 [0] 2" xfId="4"/>
    <cellStyle name="표준" xfId="0" builtinId="0"/>
    <cellStyle name="표준 2" xfId="5"/>
    <cellStyle name="표준 2 2" xfId="15"/>
    <cellStyle name="표준 2 3" xfId="14"/>
    <cellStyle name="표준 2 4" xfId="16"/>
    <cellStyle name="표준 3" xfId="1"/>
    <cellStyle name="표준 3 2" xfId="17"/>
    <cellStyle name="표준 4" xfId="6"/>
    <cellStyle name="표준 5" xfId="7"/>
    <cellStyle name="표준 5 2" xfId="18"/>
    <cellStyle name="표준 6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6"/>
  <sheetViews>
    <sheetView tabSelected="1" zoomScale="101" zoomScaleNormal="101" workbookViewId="0">
      <selection activeCell="A2" sqref="A2:C2"/>
    </sheetView>
  </sheetViews>
  <sheetFormatPr defaultColWidth="8.88671875" defaultRowHeight="13.5"/>
  <cols>
    <col min="1" max="1" width="8.5546875" style="1" customWidth="1"/>
    <col min="2" max="2" width="7.21875" style="1" customWidth="1"/>
    <col min="3" max="3" width="16.44140625" style="1" customWidth="1"/>
    <col min="4" max="5" width="11.33203125" style="1" customWidth="1"/>
    <col min="6" max="6" width="9.77734375" style="1" customWidth="1"/>
    <col min="7" max="7" width="8.5546875" style="1" customWidth="1"/>
    <col min="8" max="8" width="9.21875" style="1" customWidth="1"/>
    <col min="9" max="9" width="14.77734375" style="1" customWidth="1"/>
    <col min="10" max="11" width="11.33203125" style="1" customWidth="1"/>
    <col min="12" max="12" width="9.77734375" style="1" customWidth="1"/>
    <col min="13" max="14" width="8.88671875" style="1"/>
    <col min="15" max="16" width="11.44140625" style="1" bestFit="1" customWidth="1"/>
    <col min="17" max="16384" width="8.88671875" style="1"/>
  </cols>
  <sheetData>
    <row r="1" spans="1:16" ht="32.25" customHeight="1">
      <c r="A1" s="544" t="s">
        <v>186</v>
      </c>
      <c r="B1" s="544"/>
      <c r="C1" s="544"/>
      <c r="D1" s="544"/>
      <c r="E1" s="544"/>
      <c r="F1" s="544"/>
      <c r="G1" s="544"/>
      <c r="H1" s="544"/>
      <c r="I1" s="544"/>
      <c r="J1" s="544"/>
      <c r="K1" s="544"/>
      <c r="L1" s="544"/>
    </row>
    <row r="2" spans="1:16" ht="27" customHeight="1" thickBot="1">
      <c r="A2" s="545" t="s">
        <v>0</v>
      </c>
      <c r="B2" s="546"/>
      <c r="C2" s="546"/>
      <c r="D2" s="2"/>
      <c r="E2" s="2"/>
      <c r="F2" s="2"/>
      <c r="G2" s="2"/>
      <c r="H2" s="2"/>
      <c r="I2" s="2"/>
      <c r="J2" s="2"/>
      <c r="K2" s="2"/>
      <c r="L2" s="2"/>
    </row>
    <row r="3" spans="1:16" ht="21.75" customHeight="1">
      <c r="A3" s="522" t="s">
        <v>1</v>
      </c>
      <c r="B3" s="523"/>
      <c r="C3" s="523"/>
      <c r="D3" s="523"/>
      <c r="E3" s="523"/>
      <c r="F3" s="524"/>
      <c r="G3" s="525" t="s">
        <v>2</v>
      </c>
      <c r="H3" s="526"/>
      <c r="I3" s="526"/>
      <c r="J3" s="526"/>
      <c r="K3" s="526"/>
      <c r="L3" s="527"/>
    </row>
    <row r="4" spans="1:16" ht="21.75" customHeight="1">
      <c r="A4" s="528" t="s">
        <v>3</v>
      </c>
      <c r="B4" s="530" t="s">
        <v>4</v>
      </c>
      <c r="C4" s="530" t="s">
        <v>5</v>
      </c>
      <c r="D4" s="3" t="s">
        <v>6</v>
      </c>
      <c r="E4" s="3" t="s">
        <v>7</v>
      </c>
      <c r="F4" s="4" t="s">
        <v>8</v>
      </c>
      <c r="G4" s="532" t="s">
        <v>3</v>
      </c>
      <c r="H4" s="534" t="s">
        <v>4</v>
      </c>
      <c r="I4" s="530" t="s">
        <v>5</v>
      </c>
      <c r="J4" s="3" t="s">
        <v>9</v>
      </c>
      <c r="K4" s="3" t="s">
        <v>10</v>
      </c>
      <c r="L4" s="5" t="s">
        <v>11</v>
      </c>
    </row>
    <row r="5" spans="1:16" ht="21.75" customHeight="1" thickBot="1">
      <c r="A5" s="529"/>
      <c r="B5" s="531"/>
      <c r="C5" s="531"/>
      <c r="D5" s="6" t="s">
        <v>12</v>
      </c>
      <c r="E5" s="6" t="s">
        <v>13</v>
      </c>
      <c r="F5" s="7" t="s">
        <v>14</v>
      </c>
      <c r="G5" s="533"/>
      <c r="H5" s="535"/>
      <c r="I5" s="531"/>
      <c r="J5" s="6" t="s">
        <v>12</v>
      </c>
      <c r="K5" s="6" t="s">
        <v>13</v>
      </c>
      <c r="L5" s="8" t="s">
        <v>14</v>
      </c>
    </row>
    <row r="6" spans="1:16" ht="21.75" customHeight="1" thickTop="1">
      <c r="A6" s="536" t="s">
        <v>15</v>
      </c>
      <c r="B6" s="537"/>
      <c r="C6" s="538"/>
      <c r="D6" s="9">
        <f>D7+D10+D15+D19+D23+D31</f>
        <v>84093000</v>
      </c>
      <c r="E6" s="9">
        <f>E7+E10+E15+E19+E23+E31</f>
        <v>83595069</v>
      </c>
      <c r="F6" s="10">
        <f>E6-D6</f>
        <v>-497931</v>
      </c>
      <c r="G6" s="539" t="s">
        <v>15</v>
      </c>
      <c r="H6" s="537"/>
      <c r="I6" s="538"/>
      <c r="J6" s="9">
        <f>J7+J24+J33+J40</f>
        <v>84093000</v>
      </c>
      <c r="K6" s="9">
        <f>K7+K24+K33+K40+K43</f>
        <v>83595069</v>
      </c>
      <c r="L6" s="11">
        <f t="shared" ref="L6:L14" si="0">K6-J6</f>
        <v>-497931</v>
      </c>
    </row>
    <row r="7" spans="1:16" ht="21.75" customHeight="1">
      <c r="A7" s="517" t="s">
        <v>16</v>
      </c>
      <c r="B7" s="518"/>
      <c r="C7" s="540"/>
      <c r="D7" s="12">
        <f>D8</f>
        <v>10000000</v>
      </c>
      <c r="E7" s="12">
        <f>E8</f>
        <v>9700000</v>
      </c>
      <c r="F7" s="13">
        <f t="shared" ref="F7:F14" si="1">E7-D7</f>
        <v>-300000</v>
      </c>
      <c r="G7" s="541" t="s">
        <v>17</v>
      </c>
      <c r="H7" s="518"/>
      <c r="I7" s="540"/>
      <c r="J7" s="12">
        <f>J8+J15+J18</f>
        <v>69377660</v>
      </c>
      <c r="K7" s="12">
        <f>K8+K15+K18</f>
        <v>65519900</v>
      </c>
      <c r="L7" s="14">
        <f t="shared" si="0"/>
        <v>-3857760</v>
      </c>
    </row>
    <row r="8" spans="1:16" ht="21.75" customHeight="1">
      <c r="A8" s="15"/>
      <c r="B8" s="542" t="s">
        <v>18</v>
      </c>
      <c r="C8" s="540"/>
      <c r="D8" s="16">
        <f>D9</f>
        <v>10000000</v>
      </c>
      <c r="E8" s="16">
        <f>E9</f>
        <v>9700000</v>
      </c>
      <c r="F8" s="17">
        <f t="shared" si="1"/>
        <v>-300000</v>
      </c>
      <c r="G8" s="18"/>
      <c r="H8" s="543" t="s">
        <v>19</v>
      </c>
      <c r="I8" s="519"/>
      <c r="J8" s="19">
        <f>SUM(J9:J14)</f>
        <v>57957000</v>
      </c>
      <c r="K8" s="19">
        <f>SUM(K9:K14)</f>
        <v>55797810</v>
      </c>
      <c r="L8" s="20">
        <f t="shared" si="0"/>
        <v>-2159190</v>
      </c>
    </row>
    <row r="9" spans="1:16" ht="21.75" customHeight="1">
      <c r="A9" s="21"/>
      <c r="B9" s="22"/>
      <c r="C9" s="23" t="s">
        <v>20</v>
      </c>
      <c r="D9" s="24">
        <v>10000000</v>
      </c>
      <c r="E9" s="24">
        <v>9700000</v>
      </c>
      <c r="F9" s="25">
        <f t="shared" si="1"/>
        <v>-300000</v>
      </c>
      <c r="G9" s="26"/>
      <c r="H9" s="27"/>
      <c r="I9" s="28" t="s">
        <v>21</v>
      </c>
      <c r="J9" s="29">
        <v>34283000</v>
      </c>
      <c r="K9" s="19">
        <v>34283000</v>
      </c>
      <c r="L9" s="30">
        <f t="shared" si="0"/>
        <v>0</v>
      </c>
    </row>
    <row r="10" spans="1:16" ht="21.75" customHeight="1">
      <c r="A10" s="31" t="s">
        <v>22</v>
      </c>
      <c r="B10" s="32"/>
      <c r="C10" s="33"/>
      <c r="D10" s="34">
        <f>D11</f>
        <v>61474000</v>
      </c>
      <c r="E10" s="34">
        <f>E11</f>
        <v>61473500</v>
      </c>
      <c r="F10" s="25">
        <f t="shared" si="1"/>
        <v>-500</v>
      </c>
      <c r="G10" s="26"/>
      <c r="H10" s="35"/>
      <c r="I10" s="36" t="s">
        <v>23</v>
      </c>
      <c r="J10" s="37">
        <v>14175280</v>
      </c>
      <c r="K10" s="38">
        <v>13773190</v>
      </c>
      <c r="L10" s="30">
        <f>K10-J10</f>
        <v>-402090</v>
      </c>
      <c r="N10" s="39"/>
      <c r="O10" s="40"/>
    </row>
    <row r="11" spans="1:16" ht="21.75" customHeight="1">
      <c r="A11" s="41"/>
      <c r="B11" s="42" t="s">
        <v>24</v>
      </c>
      <c r="C11" s="43"/>
      <c r="D11" s="34">
        <f>SUM(D12:D14)</f>
        <v>61474000</v>
      </c>
      <c r="E11" s="34">
        <f>SUM(E12:E14)</f>
        <v>61473500</v>
      </c>
      <c r="F11" s="25">
        <f t="shared" si="1"/>
        <v>-500</v>
      </c>
      <c r="H11" s="44"/>
      <c r="I11" s="45" t="s">
        <v>25</v>
      </c>
      <c r="J11" s="37">
        <v>330000</v>
      </c>
      <c r="K11" s="38">
        <v>0</v>
      </c>
      <c r="L11" s="30">
        <f t="shared" si="0"/>
        <v>-330000</v>
      </c>
      <c r="N11" s="39"/>
      <c r="O11" s="46"/>
    </row>
    <row r="12" spans="1:16" ht="21.75" customHeight="1">
      <c r="A12" s="47"/>
      <c r="B12" s="48"/>
      <c r="C12" s="48" t="s">
        <v>26</v>
      </c>
      <c r="D12" s="49">
        <v>61061000</v>
      </c>
      <c r="E12" s="49">
        <v>61061000</v>
      </c>
      <c r="F12" s="25">
        <f t="shared" si="1"/>
        <v>0</v>
      </c>
      <c r="G12" s="26"/>
      <c r="H12" s="35"/>
      <c r="I12" s="50" t="s">
        <v>27</v>
      </c>
      <c r="J12" s="37">
        <v>4011120</v>
      </c>
      <c r="K12" s="51">
        <v>3647760</v>
      </c>
      <c r="L12" s="30">
        <f t="shared" si="0"/>
        <v>-363360</v>
      </c>
      <c r="N12" s="39"/>
      <c r="O12" s="46"/>
    </row>
    <row r="13" spans="1:16" ht="21.75" customHeight="1">
      <c r="A13" s="47"/>
      <c r="B13" s="52"/>
      <c r="C13" s="48" t="s">
        <v>28</v>
      </c>
      <c r="D13" s="49">
        <v>413000</v>
      </c>
      <c r="E13" s="49">
        <v>412500</v>
      </c>
      <c r="F13" s="53">
        <f t="shared" si="1"/>
        <v>-500</v>
      </c>
      <c r="G13" s="26"/>
      <c r="H13" s="35"/>
      <c r="I13" s="54" t="s">
        <v>29</v>
      </c>
      <c r="J13" s="37">
        <v>4957600</v>
      </c>
      <c r="K13" s="38">
        <v>3893860</v>
      </c>
      <c r="L13" s="55">
        <f t="shared" si="0"/>
        <v>-1063740</v>
      </c>
      <c r="N13" s="39"/>
      <c r="O13" s="40"/>
      <c r="P13" s="40"/>
    </row>
    <row r="14" spans="1:16" ht="21.75" customHeight="1">
      <c r="A14" s="56"/>
      <c r="B14" s="57"/>
      <c r="C14" s="58" t="s">
        <v>30</v>
      </c>
      <c r="D14" s="59">
        <v>0</v>
      </c>
      <c r="E14" s="60">
        <v>0</v>
      </c>
      <c r="F14" s="61">
        <f t="shared" si="1"/>
        <v>0</v>
      </c>
      <c r="G14" s="26"/>
      <c r="H14" s="62"/>
      <c r="I14" s="63" t="s">
        <v>31</v>
      </c>
      <c r="J14" s="37">
        <v>200000</v>
      </c>
      <c r="K14" s="38">
        <v>200000</v>
      </c>
      <c r="L14" s="64">
        <f t="shared" si="0"/>
        <v>0</v>
      </c>
      <c r="O14" s="40"/>
    </row>
    <row r="15" spans="1:16" ht="21.75" customHeight="1">
      <c r="A15" s="31" t="s">
        <v>32</v>
      </c>
      <c r="B15" s="32"/>
      <c r="C15" s="65"/>
      <c r="D15" s="66">
        <f>D16</f>
        <v>1100000</v>
      </c>
      <c r="E15" s="66">
        <f>E16</f>
        <v>1000000</v>
      </c>
      <c r="F15" s="67">
        <f>E15-D15</f>
        <v>-100000</v>
      </c>
      <c r="G15" s="26"/>
      <c r="H15" s="68" t="s">
        <v>33</v>
      </c>
      <c r="I15" s="69"/>
      <c r="J15" s="70">
        <f>J16+J17</f>
        <v>1150000</v>
      </c>
      <c r="K15" s="71">
        <f>K16+K17</f>
        <v>790880</v>
      </c>
      <c r="L15" s="14">
        <f>K15-J15</f>
        <v>-359120</v>
      </c>
      <c r="O15" s="40"/>
    </row>
    <row r="16" spans="1:16" ht="21.75" customHeight="1">
      <c r="A16" s="15"/>
      <c r="B16" s="72" t="s">
        <v>34</v>
      </c>
      <c r="C16" s="73"/>
      <c r="D16" s="66">
        <f>D17+D18</f>
        <v>1100000</v>
      </c>
      <c r="E16" s="66">
        <f>E17+E18</f>
        <v>1000000</v>
      </c>
      <c r="F16" s="67">
        <f t="shared" ref="F16:F26" si="2">E16-D16</f>
        <v>-100000</v>
      </c>
      <c r="G16" s="26"/>
      <c r="H16" s="520"/>
      <c r="I16" s="74" t="s">
        <v>35</v>
      </c>
      <c r="J16" s="37">
        <v>600000</v>
      </c>
      <c r="K16" s="16">
        <v>374980</v>
      </c>
      <c r="L16" s="75">
        <f>K16-J16</f>
        <v>-225020</v>
      </c>
    </row>
    <row r="17" spans="1:12" ht="21.75" customHeight="1">
      <c r="A17" s="76"/>
      <c r="B17" s="77"/>
      <c r="C17" s="78" t="s">
        <v>36</v>
      </c>
      <c r="D17" s="66">
        <v>600000</v>
      </c>
      <c r="E17" s="79">
        <v>530000</v>
      </c>
      <c r="F17" s="67">
        <f t="shared" si="2"/>
        <v>-70000</v>
      </c>
      <c r="G17" s="26"/>
      <c r="H17" s="521"/>
      <c r="I17" s="80" t="s">
        <v>37</v>
      </c>
      <c r="J17" s="37">
        <v>550000</v>
      </c>
      <c r="K17" s="81">
        <v>415900</v>
      </c>
      <c r="L17" s="82">
        <f>K17-J17</f>
        <v>-134100</v>
      </c>
    </row>
    <row r="18" spans="1:12" ht="21.75" customHeight="1">
      <c r="A18" s="83"/>
      <c r="B18" s="84"/>
      <c r="C18" s="73" t="s">
        <v>38</v>
      </c>
      <c r="D18" s="66">
        <v>500000</v>
      </c>
      <c r="E18" s="79">
        <v>470000</v>
      </c>
      <c r="F18" s="67">
        <f t="shared" si="2"/>
        <v>-30000</v>
      </c>
      <c r="G18" s="26"/>
      <c r="H18" s="68" t="s">
        <v>39</v>
      </c>
      <c r="I18" s="69"/>
      <c r="J18" s="85">
        <f>J19+J20+J21+J22+J23</f>
        <v>10270660</v>
      </c>
      <c r="K18" s="24">
        <f>K19+K20+K21+K22+K23</f>
        <v>8931210</v>
      </c>
      <c r="L18" s="82">
        <f>K18-J18</f>
        <v>-1339450</v>
      </c>
    </row>
    <row r="19" spans="1:12" ht="21.75" customHeight="1">
      <c r="A19" s="31" t="s">
        <v>40</v>
      </c>
      <c r="B19" s="32"/>
      <c r="C19" s="65"/>
      <c r="D19" s="86">
        <f>D20</f>
        <v>4793000</v>
      </c>
      <c r="E19" s="79">
        <f>E20</f>
        <v>4793000</v>
      </c>
      <c r="F19" s="67">
        <f t="shared" si="2"/>
        <v>0</v>
      </c>
      <c r="G19" s="26"/>
      <c r="H19" s="87"/>
      <c r="I19" s="80" t="s">
        <v>41</v>
      </c>
      <c r="J19" s="37">
        <v>200000</v>
      </c>
      <c r="K19" s="81">
        <v>170000</v>
      </c>
      <c r="L19" s="82">
        <f>K19-J19</f>
        <v>-30000</v>
      </c>
    </row>
    <row r="20" spans="1:12" ht="21.75" customHeight="1">
      <c r="A20" s="76"/>
      <c r="B20" s="88" t="s">
        <v>42</v>
      </c>
      <c r="C20" s="89"/>
      <c r="D20" s="66">
        <f>D21</f>
        <v>4793000</v>
      </c>
      <c r="E20" s="66">
        <f>E21</f>
        <v>4793000</v>
      </c>
      <c r="F20" s="67">
        <f t="shared" si="2"/>
        <v>0</v>
      </c>
      <c r="H20" s="44"/>
      <c r="I20" s="80" t="s">
        <v>43</v>
      </c>
      <c r="J20" s="37">
        <v>3790560</v>
      </c>
      <c r="K20" s="81">
        <v>3276240</v>
      </c>
      <c r="L20" s="82">
        <f t="shared" ref="L20:L25" si="3">K20-J20</f>
        <v>-514320</v>
      </c>
    </row>
    <row r="21" spans="1:12" ht="21.75" customHeight="1">
      <c r="A21" s="83"/>
      <c r="B21" s="77"/>
      <c r="C21" s="77" t="s">
        <v>44</v>
      </c>
      <c r="D21" s="90">
        <v>4793000</v>
      </c>
      <c r="E21" s="90">
        <v>4793000</v>
      </c>
      <c r="F21" s="91">
        <f t="shared" si="2"/>
        <v>0</v>
      </c>
      <c r="G21" s="26"/>
      <c r="H21" s="92"/>
      <c r="I21" s="80" t="s">
        <v>45</v>
      </c>
      <c r="J21" s="37">
        <v>5030100</v>
      </c>
      <c r="K21" s="81">
        <v>4359680</v>
      </c>
      <c r="L21" s="82">
        <f t="shared" si="3"/>
        <v>-670420</v>
      </c>
    </row>
    <row r="22" spans="1:12" ht="21.75" customHeight="1">
      <c r="A22" s="93"/>
      <c r="B22" s="94"/>
      <c r="C22" s="78" t="s">
        <v>46</v>
      </c>
      <c r="D22" s="78">
        <v>0</v>
      </c>
      <c r="E22" s="78">
        <v>0</v>
      </c>
      <c r="F22" s="95">
        <f t="shared" si="2"/>
        <v>0</v>
      </c>
      <c r="G22" s="26"/>
      <c r="H22" s="92"/>
      <c r="I22" s="80" t="s">
        <v>47</v>
      </c>
      <c r="J22" s="37">
        <v>90000</v>
      </c>
      <c r="K22" s="81">
        <v>40000</v>
      </c>
      <c r="L22" s="82">
        <f t="shared" si="3"/>
        <v>-50000</v>
      </c>
    </row>
    <row r="23" spans="1:12" ht="21.75" customHeight="1">
      <c r="A23" s="31" t="s">
        <v>48</v>
      </c>
      <c r="B23" s="32"/>
      <c r="C23" s="65"/>
      <c r="D23" s="79">
        <f>D24</f>
        <v>5944000</v>
      </c>
      <c r="E23" s="79">
        <f>E24</f>
        <v>5944355</v>
      </c>
      <c r="F23" s="96">
        <f t="shared" si="2"/>
        <v>355</v>
      </c>
      <c r="G23" s="26"/>
      <c r="H23" s="92"/>
      <c r="I23" s="80" t="s">
        <v>49</v>
      </c>
      <c r="J23" s="81">
        <v>1160000</v>
      </c>
      <c r="K23" s="81">
        <v>1085290</v>
      </c>
      <c r="L23" s="82">
        <f t="shared" si="3"/>
        <v>-74710</v>
      </c>
    </row>
    <row r="24" spans="1:12" ht="21.75" customHeight="1">
      <c r="A24" s="97"/>
      <c r="B24" s="98" t="s">
        <v>50</v>
      </c>
      <c r="C24" s="99"/>
      <c r="D24" s="66">
        <f>D25+D26</f>
        <v>5944000</v>
      </c>
      <c r="E24" s="66">
        <f>E25+E26</f>
        <v>5944355</v>
      </c>
      <c r="F24" s="67">
        <f t="shared" si="2"/>
        <v>355</v>
      </c>
      <c r="G24" s="100" t="s">
        <v>51</v>
      </c>
      <c r="H24" s="101"/>
      <c r="I24" s="102"/>
      <c r="J24" s="103">
        <f>J25</f>
        <v>1979960</v>
      </c>
      <c r="K24" s="103">
        <f>K25</f>
        <v>0</v>
      </c>
      <c r="L24" s="104">
        <f t="shared" si="3"/>
        <v>-1979960</v>
      </c>
    </row>
    <row r="25" spans="1:12" ht="21.75" customHeight="1">
      <c r="A25" s="105"/>
      <c r="B25" s="106"/>
      <c r="C25" s="107" t="s">
        <v>52</v>
      </c>
      <c r="D25" s="66">
        <v>4085000</v>
      </c>
      <c r="E25" s="66">
        <v>4085117</v>
      </c>
      <c r="F25" s="96">
        <f t="shared" si="2"/>
        <v>117</v>
      </c>
      <c r="G25" s="108"/>
      <c r="H25" s="109" t="s">
        <v>53</v>
      </c>
      <c r="I25" s="110"/>
      <c r="J25" s="103">
        <f>J26+J31+J32</f>
        <v>1979960</v>
      </c>
      <c r="K25" s="103">
        <f>K26+K31+K32</f>
        <v>0</v>
      </c>
      <c r="L25" s="104">
        <f t="shared" si="3"/>
        <v>-1979960</v>
      </c>
    </row>
    <row r="26" spans="1:12" ht="21.75" customHeight="1" thickBot="1">
      <c r="A26" s="111"/>
      <c r="B26" s="112"/>
      <c r="C26" s="113" t="s">
        <v>54</v>
      </c>
      <c r="D26" s="114">
        <v>1859000</v>
      </c>
      <c r="E26" s="114">
        <v>1859238</v>
      </c>
      <c r="F26" s="115">
        <f t="shared" si="2"/>
        <v>238</v>
      </c>
      <c r="G26" s="116"/>
      <c r="H26" s="117"/>
      <c r="I26" s="118" t="s">
        <v>55</v>
      </c>
      <c r="J26" s="119">
        <v>85000</v>
      </c>
      <c r="K26" s="119">
        <v>0</v>
      </c>
      <c r="L26" s="120">
        <f>K26-J26</f>
        <v>-85000</v>
      </c>
    </row>
    <row r="27" spans="1:12" ht="21.75" customHeight="1" thickBot="1"/>
    <row r="28" spans="1:12" ht="20.25" customHeight="1">
      <c r="A28" s="522" t="s">
        <v>1</v>
      </c>
      <c r="B28" s="523"/>
      <c r="C28" s="523"/>
      <c r="D28" s="523"/>
      <c r="E28" s="523"/>
      <c r="F28" s="524"/>
      <c r="G28" s="525" t="s">
        <v>2</v>
      </c>
      <c r="H28" s="526"/>
      <c r="I28" s="526"/>
      <c r="J28" s="526"/>
      <c r="K28" s="526"/>
      <c r="L28" s="527"/>
    </row>
    <row r="29" spans="1:12" ht="20.25" customHeight="1">
      <c r="A29" s="528" t="s">
        <v>3</v>
      </c>
      <c r="B29" s="530" t="s">
        <v>4</v>
      </c>
      <c r="C29" s="530" t="s">
        <v>5</v>
      </c>
      <c r="D29" s="3" t="s">
        <v>56</v>
      </c>
      <c r="E29" s="3" t="s">
        <v>57</v>
      </c>
      <c r="F29" s="4" t="s">
        <v>58</v>
      </c>
      <c r="G29" s="532" t="s">
        <v>3</v>
      </c>
      <c r="H29" s="534" t="s">
        <v>4</v>
      </c>
      <c r="I29" s="530" t="s">
        <v>5</v>
      </c>
      <c r="J29" s="3" t="s">
        <v>56</v>
      </c>
      <c r="K29" s="3" t="s">
        <v>57</v>
      </c>
      <c r="L29" s="5" t="s">
        <v>11</v>
      </c>
    </row>
    <row r="30" spans="1:12" ht="20.25" customHeight="1" thickBot="1">
      <c r="A30" s="529"/>
      <c r="B30" s="531"/>
      <c r="C30" s="531"/>
      <c r="D30" s="6" t="s">
        <v>12</v>
      </c>
      <c r="E30" s="6" t="s">
        <v>13</v>
      </c>
      <c r="F30" s="7" t="s">
        <v>14</v>
      </c>
      <c r="G30" s="533"/>
      <c r="H30" s="535"/>
      <c r="I30" s="531"/>
      <c r="J30" s="6" t="s">
        <v>12</v>
      </c>
      <c r="K30" s="6" t="s">
        <v>13</v>
      </c>
      <c r="L30" s="8" t="s">
        <v>14</v>
      </c>
    </row>
    <row r="31" spans="1:12" ht="22.5" customHeight="1" thickTop="1">
      <c r="A31" s="517" t="s">
        <v>59</v>
      </c>
      <c r="B31" s="518"/>
      <c r="C31" s="519"/>
      <c r="D31" s="66">
        <f>D32</f>
        <v>782000</v>
      </c>
      <c r="E31" s="66">
        <f>E32</f>
        <v>684214</v>
      </c>
      <c r="F31" s="96">
        <f>E31-D31</f>
        <v>-97786</v>
      </c>
      <c r="I31" s="121" t="s">
        <v>60</v>
      </c>
      <c r="J31" s="122">
        <v>1458000</v>
      </c>
      <c r="K31" s="122">
        <v>0</v>
      </c>
      <c r="L31" s="123">
        <f t="shared" ref="L31:L42" si="4">K31-J31</f>
        <v>-1458000</v>
      </c>
    </row>
    <row r="32" spans="1:12" ht="22.5" customHeight="1">
      <c r="A32" s="97"/>
      <c r="B32" s="98" t="s">
        <v>61</v>
      </c>
      <c r="C32" s="65"/>
      <c r="D32" s="66">
        <f>D33+D34+D35</f>
        <v>782000</v>
      </c>
      <c r="E32" s="66">
        <f>E34+E35</f>
        <v>684214</v>
      </c>
      <c r="F32" s="67">
        <f>E32-D32</f>
        <v>-97786</v>
      </c>
      <c r="I32" s="72" t="s">
        <v>62</v>
      </c>
      <c r="J32" s="124">
        <v>436960</v>
      </c>
      <c r="K32" s="124">
        <v>0</v>
      </c>
      <c r="L32" s="125">
        <f t="shared" si="4"/>
        <v>-436960</v>
      </c>
    </row>
    <row r="33" spans="1:12" ht="22.5" customHeight="1">
      <c r="A33" s="105"/>
      <c r="B33" s="126"/>
      <c r="C33" s="127" t="s">
        <v>63</v>
      </c>
      <c r="D33" s="128">
        <v>40000</v>
      </c>
      <c r="E33" s="128">
        <v>0</v>
      </c>
      <c r="F33" s="129">
        <f>E33-D33</f>
        <v>-40000</v>
      </c>
      <c r="G33" s="130" t="s">
        <v>64</v>
      </c>
      <c r="H33" s="32"/>
      <c r="I33" s="131"/>
      <c r="J33" s="12">
        <f>J34+J37</f>
        <v>10565380</v>
      </c>
      <c r="K33" s="132">
        <f>K34+K37</f>
        <v>8780298</v>
      </c>
      <c r="L33" s="30">
        <f t="shared" si="4"/>
        <v>-1785082</v>
      </c>
    </row>
    <row r="34" spans="1:12" ht="22.5" customHeight="1">
      <c r="A34" s="133"/>
      <c r="B34" s="134"/>
      <c r="C34" s="80" t="s">
        <v>65</v>
      </c>
      <c r="D34" s="128">
        <v>20000</v>
      </c>
      <c r="E34" s="128">
        <v>14214</v>
      </c>
      <c r="F34" s="129">
        <f>E34-D34</f>
        <v>-5786</v>
      </c>
      <c r="G34" s="135"/>
      <c r="H34" s="72" t="s">
        <v>66</v>
      </c>
      <c r="I34" s="136"/>
      <c r="J34" s="12">
        <f>J35+J36</f>
        <v>6842340</v>
      </c>
      <c r="K34" s="137">
        <f>K35+K36</f>
        <v>5498958</v>
      </c>
      <c r="L34" s="138">
        <f t="shared" si="4"/>
        <v>-1343382</v>
      </c>
    </row>
    <row r="35" spans="1:12" ht="22.5" customHeight="1" thickBot="1">
      <c r="A35" s="111"/>
      <c r="B35" s="139"/>
      <c r="C35" s="140" t="s">
        <v>67</v>
      </c>
      <c r="D35" s="141">
        <v>722000</v>
      </c>
      <c r="E35" s="141">
        <v>670000</v>
      </c>
      <c r="F35" s="142">
        <f>E35-D35</f>
        <v>-52000</v>
      </c>
      <c r="G35" s="135"/>
      <c r="H35" s="143"/>
      <c r="I35" s="77" t="s">
        <v>68</v>
      </c>
      <c r="J35" s="24">
        <v>6060000</v>
      </c>
      <c r="K35" s="103">
        <v>5191618</v>
      </c>
      <c r="L35" s="104">
        <f>K35-J35</f>
        <v>-868382</v>
      </c>
    </row>
    <row r="36" spans="1:12" ht="22.5" customHeight="1">
      <c r="A36" s="144"/>
      <c r="B36" s="144"/>
      <c r="C36" s="145"/>
      <c r="D36" s="146"/>
      <c r="E36" s="146"/>
      <c r="F36" s="146"/>
      <c r="G36" s="147"/>
      <c r="H36" s="148"/>
      <c r="I36" s="74" t="s">
        <v>69</v>
      </c>
      <c r="J36" s="24">
        <v>782340</v>
      </c>
      <c r="K36" s="103">
        <v>307340</v>
      </c>
      <c r="L36" s="104">
        <f t="shared" si="4"/>
        <v>-475000</v>
      </c>
    </row>
    <row r="37" spans="1:12" ht="22.5" customHeight="1">
      <c r="A37" s="145"/>
      <c r="B37" s="145"/>
      <c r="C37" s="145"/>
      <c r="D37" s="149"/>
      <c r="E37" s="149"/>
      <c r="F37" s="146"/>
      <c r="G37" s="150"/>
      <c r="H37" s="151" t="s">
        <v>70</v>
      </c>
      <c r="I37" s="152"/>
      <c r="J37" s="153">
        <f>J38</f>
        <v>3723040</v>
      </c>
      <c r="K37" s="154">
        <f>K38</f>
        <v>3281340</v>
      </c>
      <c r="L37" s="155">
        <f t="shared" si="4"/>
        <v>-441700</v>
      </c>
    </row>
    <row r="38" spans="1:12" ht="22.5" customHeight="1">
      <c r="A38" s="156"/>
      <c r="B38" s="144"/>
      <c r="C38" s="144"/>
      <c r="D38" s="149"/>
      <c r="E38" s="149"/>
      <c r="F38" s="149"/>
      <c r="G38" s="157"/>
      <c r="H38" s="158"/>
      <c r="I38" s="159" t="s">
        <v>71</v>
      </c>
      <c r="J38" s="24">
        <v>3723040</v>
      </c>
      <c r="K38" s="160">
        <v>3281340</v>
      </c>
      <c r="L38" s="20">
        <f t="shared" si="4"/>
        <v>-441700</v>
      </c>
    </row>
    <row r="39" spans="1:12" ht="22.5" customHeight="1">
      <c r="A39" s="145"/>
      <c r="B39" s="145"/>
      <c r="C39" s="145"/>
      <c r="D39" s="161"/>
      <c r="E39" s="161"/>
      <c r="F39" s="149"/>
      <c r="G39" s="162" t="s">
        <v>72</v>
      </c>
      <c r="H39" s="163"/>
      <c r="I39" s="33"/>
      <c r="J39" s="103">
        <f>J40</f>
        <v>2170000</v>
      </c>
      <c r="K39" s="103">
        <f>K40</f>
        <v>1700544</v>
      </c>
      <c r="L39" s="104">
        <f t="shared" si="4"/>
        <v>-469456</v>
      </c>
    </row>
    <row r="40" spans="1:12" ht="22.5" customHeight="1">
      <c r="A40" s="164"/>
      <c r="B40" s="164"/>
      <c r="C40" s="164"/>
      <c r="D40" s="161"/>
      <c r="E40" s="161"/>
      <c r="F40" s="161"/>
      <c r="G40" s="165"/>
      <c r="H40" s="166" t="s">
        <v>73</v>
      </c>
      <c r="I40" s="167"/>
      <c r="J40" s="103">
        <f>J41+J42</f>
        <v>2170000</v>
      </c>
      <c r="K40" s="38">
        <f>K41+K42</f>
        <v>1700544</v>
      </c>
      <c r="L40" s="30">
        <f t="shared" si="4"/>
        <v>-469456</v>
      </c>
    </row>
    <row r="41" spans="1:12" ht="22.5" customHeight="1">
      <c r="G41" s="168"/>
      <c r="H41" s="143"/>
      <c r="I41" s="169" t="s">
        <v>74</v>
      </c>
      <c r="J41" s="103">
        <v>165000</v>
      </c>
      <c r="K41" s="38">
        <v>0</v>
      </c>
      <c r="L41" s="30">
        <f t="shared" si="4"/>
        <v>-165000</v>
      </c>
    </row>
    <row r="42" spans="1:12" ht="22.5" customHeight="1">
      <c r="G42" s="170"/>
      <c r="H42" s="171"/>
      <c r="I42" s="172" t="s">
        <v>75</v>
      </c>
      <c r="J42" s="38">
        <v>2005000</v>
      </c>
      <c r="K42" s="38">
        <v>1700544</v>
      </c>
      <c r="L42" s="30">
        <f t="shared" si="4"/>
        <v>-304456</v>
      </c>
    </row>
    <row r="43" spans="1:12" ht="22.5" customHeight="1">
      <c r="G43" s="173" t="s">
        <v>76</v>
      </c>
      <c r="H43" s="32"/>
      <c r="I43" s="65"/>
      <c r="J43" s="174">
        <f>J44</f>
        <v>0</v>
      </c>
      <c r="K43" s="175">
        <f>K44</f>
        <v>7594327</v>
      </c>
      <c r="L43" s="176">
        <f>L44</f>
        <v>7594327</v>
      </c>
    </row>
    <row r="44" spans="1:12" ht="22.5" customHeight="1">
      <c r="G44" s="97"/>
      <c r="H44" s="72" t="s">
        <v>77</v>
      </c>
      <c r="I44" s="73"/>
      <c r="J44" s="177">
        <f>J45</f>
        <v>0</v>
      </c>
      <c r="K44" s="178">
        <f>K45</f>
        <v>7594327</v>
      </c>
      <c r="L44" s="176">
        <f>K44</f>
        <v>7594327</v>
      </c>
    </row>
    <row r="45" spans="1:12" ht="22.5" customHeight="1" thickBot="1">
      <c r="G45" s="111"/>
      <c r="H45" s="179"/>
      <c r="I45" s="180" t="s">
        <v>78</v>
      </c>
      <c r="J45" s="181">
        <v>0</v>
      </c>
      <c r="K45" s="182">
        <v>7594327</v>
      </c>
      <c r="L45" s="183">
        <f>K45</f>
        <v>7594327</v>
      </c>
    </row>
    <row r="46" spans="1:12" ht="22.5" customHeight="1"/>
  </sheetData>
  <mergeCells count="26">
    <mergeCell ref="A1:L1"/>
    <mergeCell ref="A2:C2"/>
    <mergeCell ref="A3:F3"/>
    <mergeCell ref="G3:L3"/>
    <mergeCell ref="A4:A5"/>
    <mergeCell ref="B4:B5"/>
    <mergeCell ref="C4:C5"/>
    <mergeCell ref="G4:G5"/>
    <mergeCell ref="H4:H5"/>
    <mergeCell ref="I4:I5"/>
    <mergeCell ref="A6:C6"/>
    <mergeCell ref="G6:I6"/>
    <mergeCell ref="A7:C7"/>
    <mergeCell ref="G7:I7"/>
    <mergeCell ref="B8:C8"/>
    <mergeCell ref="H8:I8"/>
    <mergeCell ref="A31:C31"/>
    <mergeCell ref="H16:H17"/>
    <mergeCell ref="A28:F28"/>
    <mergeCell ref="G28:L28"/>
    <mergeCell ref="A29:A30"/>
    <mergeCell ref="B29:B30"/>
    <mergeCell ref="C29:C30"/>
    <mergeCell ref="G29:G30"/>
    <mergeCell ref="H29:H30"/>
    <mergeCell ref="I29:I30"/>
  </mergeCells>
  <phoneticPr fontId="4" type="noConversion"/>
  <printOptions horizontalCentered="1"/>
  <pageMargins left="0.25" right="0.25" top="0.28000000000000003" bottom="0.24" header="0.25" footer="0.23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6"/>
  <sheetViews>
    <sheetView topLeftCell="A127" zoomScaleNormal="100" zoomScaleSheetLayoutView="100" workbookViewId="0">
      <selection activeCell="H149" sqref="H149"/>
    </sheetView>
  </sheetViews>
  <sheetFormatPr defaultColWidth="8.88671875" defaultRowHeight="13.5"/>
  <cols>
    <col min="1" max="1" width="7" style="1" customWidth="1"/>
    <col min="2" max="3" width="8.88671875" style="1"/>
    <col min="4" max="4" width="11.33203125" style="1" bestFit="1" customWidth="1"/>
    <col min="5" max="5" width="11" style="1" customWidth="1"/>
    <col min="6" max="6" width="10.6640625" style="1" customWidth="1"/>
    <col min="7" max="7" width="9.77734375" style="1" customWidth="1"/>
    <col min="8" max="8" width="11.77734375" style="1" customWidth="1"/>
    <col min="9" max="9" width="8.88671875" style="1"/>
    <col min="10" max="11" width="10.21875" style="1" bestFit="1" customWidth="1"/>
    <col min="12" max="16384" width="8.88671875" style="1"/>
  </cols>
  <sheetData>
    <row r="1" spans="1:9" ht="24" customHeight="1">
      <c r="A1" s="619" t="s">
        <v>79</v>
      </c>
      <c r="B1" s="619"/>
      <c r="C1" s="619"/>
      <c r="D1" s="619"/>
      <c r="E1" s="184"/>
      <c r="F1" s="184"/>
      <c r="G1" s="184"/>
      <c r="H1" s="184"/>
    </row>
    <row r="2" spans="1:9" ht="16.5" customHeight="1" thickBot="1">
      <c r="A2" s="620"/>
      <c r="B2" s="620"/>
      <c r="C2" s="185"/>
      <c r="D2" s="185"/>
      <c r="E2" s="185"/>
      <c r="H2" s="186" t="s">
        <v>80</v>
      </c>
      <c r="I2" s="187"/>
    </row>
    <row r="3" spans="1:9" ht="16.5" customHeight="1">
      <c r="A3" s="621" t="s">
        <v>81</v>
      </c>
      <c r="B3" s="613"/>
      <c r="C3" s="613"/>
      <c r="D3" s="613" t="s">
        <v>82</v>
      </c>
      <c r="E3" s="613" t="s">
        <v>83</v>
      </c>
      <c r="F3" s="613" t="s">
        <v>84</v>
      </c>
      <c r="G3" s="613" t="s">
        <v>85</v>
      </c>
      <c r="H3" s="615" t="s">
        <v>86</v>
      </c>
    </row>
    <row r="4" spans="1:9" ht="16.5" customHeight="1" thickBot="1">
      <c r="A4" s="188" t="s">
        <v>3</v>
      </c>
      <c r="B4" s="189" t="s">
        <v>4</v>
      </c>
      <c r="C4" s="189" t="s">
        <v>5</v>
      </c>
      <c r="D4" s="614"/>
      <c r="E4" s="614"/>
      <c r="F4" s="614"/>
      <c r="G4" s="614"/>
      <c r="H4" s="616"/>
    </row>
    <row r="5" spans="1:9" ht="14.25" customHeight="1">
      <c r="A5" s="617" t="s">
        <v>87</v>
      </c>
      <c r="B5" s="618" t="s">
        <v>88</v>
      </c>
      <c r="C5" s="618" t="s">
        <v>89</v>
      </c>
      <c r="D5" s="190" t="s">
        <v>90</v>
      </c>
      <c r="E5" s="191">
        <v>0</v>
      </c>
      <c r="F5" s="191">
        <v>10000000</v>
      </c>
      <c r="G5" s="191">
        <v>0</v>
      </c>
      <c r="H5" s="192">
        <f>SUM(E5:G5)</f>
        <v>10000000</v>
      </c>
    </row>
    <row r="6" spans="1:9" ht="14.25" customHeight="1">
      <c r="A6" s="561"/>
      <c r="B6" s="571"/>
      <c r="C6" s="571"/>
      <c r="D6" s="193"/>
      <c r="E6" s="194"/>
      <c r="F6" s="195"/>
      <c r="G6" s="194"/>
      <c r="H6" s="196"/>
    </row>
    <row r="7" spans="1:9" ht="14.25" customHeight="1">
      <c r="A7" s="561"/>
      <c r="B7" s="571"/>
      <c r="C7" s="571"/>
      <c r="D7" s="197" t="s">
        <v>91</v>
      </c>
      <c r="E7" s="198">
        <v>0</v>
      </c>
      <c r="F7" s="199">
        <v>9700000</v>
      </c>
      <c r="G7" s="198">
        <v>0</v>
      </c>
      <c r="H7" s="200">
        <f>SUM(E7:G7)</f>
        <v>9700000</v>
      </c>
    </row>
    <row r="8" spans="1:9" ht="14.25" customHeight="1">
      <c r="A8" s="561"/>
      <c r="B8" s="571"/>
      <c r="C8" s="571"/>
      <c r="D8" s="193"/>
      <c r="E8" s="194"/>
      <c r="F8" s="201"/>
      <c r="G8" s="194"/>
      <c r="H8" s="196"/>
    </row>
    <row r="9" spans="1:9" ht="14.25" customHeight="1">
      <c r="A9" s="561"/>
      <c r="B9" s="571"/>
      <c r="C9" s="571"/>
      <c r="D9" s="197" t="s">
        <v>92</v>
      </c>
      <c r="E9" s="198">
        <v>0</v>
      </c>
      <c r="F9" s="198">
        <f>F7-F5</f>
        <v>-300000</v>
      </c>
      <c r="G9" s="198">
        <v>0</v>
      </c>
      <c r="H9" s="200">
        <f>H7-H5</f>
        <v>-300000</v>
      </c>
    </row>
    <row r="10" spans="1:9" ht="14.25" customHeight="1">
      <c r="A10" s="561"/>
      <c r="B10" s="571"/>
      <c r="C10" s="572"/>
      <c r="D10" s="193"/>
      <c r="E10" s="194"/>
      <c r="F10" s="201"/>
      <c r="G10" s="194"/>
      <c r="H10" s="196"/>
    </row>
    <row r="11" spans="1:9" ht="14.25" customHeight="1">
      <c r="A11" s="561"/>
      <c r="B11" s="571"/>
      <c r="C11" s="599" t="s">
        <v>93</v>
      </c>
      <c r="D11" s="197" t="s">
        <v>90</v>
      </c>
      <c r="E11" s="198">
        <f>E5</f>
        <v>0</v>
      </c>
      <c r="F11" s="198">
        <f>F5</f>
        <v>10000000</v>
      </c>
      <c r="G11" s="198">
        <f>G5</f>
        <v>0</v>
      </c>
      <c r="H11" s="200">
        <f>H5</f>
        <v>10000000</v>
      </c>
    </row>
    <row r="12" spans="1:9" ht="14.25" customHeight="1">
      <c r="A12" s="561"/>
      <c r="B12" s="571"/>
      <c r="C12" s="600"/>
      <c r="D12" s="193"/>
      <c r="E12" s="194"/>
      <c r="F12" s="201"/>
      <c r="G12" s="194"/>
      <c r="H12" s="196"/>
    </row>
    <row r="13" spans="1:9" ht="14.25" customHeight="1">
      <c r="A13" s="561"/>
      <c r="B13" s="571"/>
      <c r="C13" s="600"/>
      <c r="D13" s="197" t="s">
        <v>91</v>
      </c>
      <c r="E13" s="198">
        <f>E7</f>
        <v>0</v>
      </c>
      <c r="F13" s="198">
        <f>F7</f>
        <v>9700000</v>
      </c>
      <c r="G13" s="198">
        <f>G7</f>
        <v>0</v>
      </c>
      <c r="H13" s="200">
        <f>H7</f>
        <v>9700000</v>
      </c>
    </row>
    <row r="14" spans="1:9" ht="14.25" customHeight="1">
      <c r="A14" s="561"/>
      <c r="B14" s="571"/>
      <c r="C14" s="600"/>
      <c r="D14" s="193"/>
      <c r="E14" s="194"/>
      <c r="F14" s="201"/>
      <c r="G14" s="194"/>
      <c r="H14" s="196"/>
    </row>
    <row r="15" spans="1:9" ht="14.25" customHeight="1">
      <c r="A15" s="561"/>
      <c r="B15" s="571"/>
      <c r="C15" s="600"/>
      <c r="D15" s="197" t="s">
        <v>92</v>
      </c>
      <c r="E15" s="198">
        <f>E9</f>
        <v>0</v>
      </c>
      <c r="F15" s="198">
        <f>F9</f>
        <v>-300000</v>
      </c>
      <c r="G15" s="198">
        <f>G9</f>
        <v>0</v>
      </c>
      <c r="H15" s="200">
        <f>H13-H11</f>
        <v>-300000</v>
      </c>
    </row>
    <row r="16" spans="1:9" ht="14.25" customHeight="1">
      <c r="A16" s="561"/>
      <c r="B16" s="572"/>
      <c r="C16" s="601"/>
      <c r="D16" s="193"/>
      <c r="E16" s="194"/>
      <c r="F16" s="201"/>
      <c r="G16" s="194"/>
      <c r="H16" s="196"/>
    </row>
    <row r="17" spans="1:8" ht="14.25" customHeight="1">
      <c r="A17" s="561"/>
      <c r="B17" s="563" t="s">
        <v>93</v>
      </c>
      <c r="C17" s="602"/>
      <c r="D17" s="202" t="s">
        <v>90</v>
      </c>
      <c r="E17" s="203">
        <v>0</v>
      </c>
      <c r="F17" s="203">
        <f>F11</f>
        <v>10000000</v>
      </c>
      <c r="G17" s="203">
        <v>0</v>
      </c>
      <c r="H17" s="204">
        <f>SUM(E17:G17)</f>
        <v>10000000</v>
      </c>
    </row>
    <row r="18" spans="1:8" ht="14.25" customHeight="1">
      <c r="A18" s="561"/>
      <c r="B18" s="582"/>
      <c r="C18" s="603"/>
      <c r="D18" s="205"/>
      <c r="E18" s="206"/>
      <c r="F18" s="207"/>
      <c r="G18" s="206"/>
      <c r="H18" s="208"/>
    </row>
    <row r="19" spans="1:8" ht="14.25" customHeight="1">
      <c r="A19" s="561"/>
      <c r="B19" s="582"/>
      <c r="C19" s="603"/>
      <c r="D19" s="202" t="s">
        <v>91</v>
      </c>
      <c r="E19" s="203">
        <v>0</v>
      </c>
      <c r="F19" s="203">
        <f>F13</f>
        <v>9700000</v>
      </c>
      <c r="G19" s="203">
        <v>0</v>
      </c>
      <c r="H19" s="204">
        <f>SUM(E19:G19)</f>
        <v>9700000</v>
      </c>
    </row>
    <row r="20" spans="1:8" ht="14.25" customHeight="1">
      <c r="A20" s="561"/>
      <c r="B20" s="582"/>
      <c r="C20" s="603"/>
      <c r="D20" s="205"/>
      <c r="E20" s="206"/>
      <c r="F20" s="207"/>
      <c r="G20" s="206"/>
      <c r="H20" s="208"/>
    </row>
    <row r="21" spans="1:8" ht="14.25" customHeight="1">
      <c r="A21" s="561"/>
      <c r="B21" s="582"/>
      <c r="C21" s="603"/>
      <c r="D21" s="202" t="s">
        <v>92</v>
      </c>
      <c r="E21" s="203">
        <v>0</v>
      </c>
      <c r="F21" s="203">
        <f>F19-F17</f>
        <v>-300000</v>
      </c>
      <c r="G21" s="203">
        <v>0</v>
      </c>
      <c r="H21" s="204">
        <f>H19-H17</f>
        <v>-300000</v>
      </c>
    </row>
    <row r="22" spans="1:8" ht="14.25" customHeight="1">
      <c r="A22" s="562"/>
      <c r="B22" s="209"/>
      <c r="C22" s="210"/>
      <c r="D22" s="205"/>
      <c r="E22" s="206"/>
      <c r="F22" s="207"/>
      <c r="G22" s="206"/>
      <c r="H22" s="208"/>
    </row>
    <row r="23" spans="1:8" ht="14.25" customHeight="1">
      <c r="A23" s="560" t="s">
        <v>94</v>
      </c>
      <c r="B23" s="570" t="s">
        <v>94</v>
      </c>
      <c r="C23" s="570" t="s">
        <v>95</v>
      </c>
      <c r="D23" s="197" t="s">
        <v>90</v>
      </c>
      <c r="E23" s="199">
        <v>61061000</v>
      </c>
      <c r="F23" s="198">
        <v>0</v>
      </c>
      <c r="G23" s="198">
        <v>0</v>
      </c>
      <c r="H23" s="200">
        <f>SUM(E23:G23)</f>
        <v>61061000</v>
      </c>
    </row>
    <row r="24" spans="1:8" ht="14.25" customHeight="1">
      <c r="A24" s="561"/>
      <c r="B24" s="571"/>
      <c r="C24" s="571"/>
      <c r="D24" s="193"/>
      <c r="E24" s="194"/>
      <c r="F24" s="201"/>
      <c r="G24" s="194"/>
      <c r="H24" s="196"/>
    </row>
    <row r="25" spans="1:8" ht="14.25" customHeight="1">
      <c r="A25" s="561"/>
      <c r="B25" s="571"/>
      <c r="C25" s="571"/>
      <c r="D25" s="197" t="s">
        <v>91</v>
      </c>
      <c r="E25" s="199">
        <v>61061000</v>
      </c>
      <c r="F25" s="198">
        <v>0</v>
      </c>
      <c r="G25" s="198">
        <v>0</v>
      </c>
      <c r="H25" s="200">
        <f>SUM(E25:G25)</f>
        <v>61061000</v>
      </c>
    </row>
    <row r="26" spans="1:8" ht="14.25" customHeight="1">
      <c r="A26" s="561"/>
      <c r="B26" s="571"/>
      <c r="C26" s="571"/>
      <c r="D26" s="193"/>
      <c r="E26" s="194"/>
      <c r="F26" s="201"/>
      <c r="G26" s="194"/>
      <c r="H26" s="196"/>
    </row>
    <row r="27" spans="1:8" ht="14.25" customHeight="1">
      <c r="A27" s="561"/>
      <c r="B27" s="571"/>
      <c r="C27" s="571"/>
      <c r="D27" s="197" t="s">
        <v>92</v>
      </c>
      <c r="E27" s="198">
        <f>E25-E23</f>
        <v>0</v>
      </c>
      <c r="F27" s="198">
        <v>0</v>
      </c>
      <c r="G27" s="198">
        <v>0</v>
      </c>
      <c r="H27" s="200">
        <f>H25-H23</f>
        <v>0</v>
      </c>
    </row>
    <row r="28" spans="1:8" ht="14.25" customHeight="1">
      <c r="A28" s="561"/>
      <c r="B28" s="571"/>
      <c r="C28" s="572"/>
      <c r="D28" s="193"/>
      <c r="E28" s="194"/>
      <c r="F28" s="201"/>
      <c r="G28" s="194"/>
      <c r="H28" s="196"/>
    </row>
    <row r="29" spans="1:8" ht="14.25" customHeight="1">
      <c r="A29" s="561"/>
      <c r="B29" s="571"/>
      <c r="C29" s="599" t="s">
        <v>96</v>
      </c>
      <c r="D29" s="197" t="s">
        <v>90</v>
      </c>
      <c r="E29" s="199">
        <v>413000</v>
      </c>
      <c r="F29" s="198">
        <v>0</v>
      </c>
      <c r="G29" s="198">
        <v>0</v>
      </c>
      <c r="H29" s="211">
        <f>SUM(E29:G29)</f>
        <v>413000</v>
      </c>
    </row>
    <row r="30" spans="1:8" ht="14.25" customHeight="1">
      <c r="A30" s="561"/>
      <c r="B30" s="571"/>
      <c r="C30" s="600"/>
      <c r="D30" s="193"/>
      <c r="E30" s="212"/>
      <c r="F30" s="201"/>
      <c r="G30" s="194"/>
      <c r="H30" s="213"/>
    </row>
    <row r="31" spans="1:8" ht="14.25" customHeight="1">
      <c r="A31" s="561"/>
      <c r="B31" s="571"/>
      <c r="C31" s="600"/>
      <c r="D31" s="197" t="s">
        <v>91</v>
      </c>
      <c r="E31" s="199">
        <v>412500</v>
      </c>
      <c r="F31" s="198">
        <v>0</v>
      </c>
      <c r="G31" s="198">
        <v>0</v>
      </c>
      <c r="H31" s="214">
        <f>SUM(E31:G31)</f>
        <v>412500</v>
      </c>
    </row>
    <row r="32" spans="1:8" ht="14.25" customHeight="1">
      <c r="A32" s="561"/>
      <c r="B32" s="571"/>
      <c r="C32" s="600"/>
      <c r="D32" s="193"/>
      <c r="E32" s="215"/>
      <c r="F32" s="201"/>
      <c r="G32" s="194"/>
      <c r="H32" s="216"/>
    </row>
    <row r="33" spans="1:8" ht="14.25" customHeight="1">
      <c r="A33" s="561"/>
      <c r="B33" s="571"/>
      <c r="C33" s="600"/>
      <c r="D33" s="197" t="s">
        <v>92</v>
      </c>
      <c r="E33" s="217">
        <f>E31-E29</f>
        <v>-500</v>
      </c>
      <c r="F33" s="198">
        <v>0</v>
      </c>
      <c r="G33" s="198">
        <v>0</v>
      </c>
      <c r="H33" s="214">
        <f>H31-H29</f>
        <v>-500</v>
      </c>
    </row>
    <row r="34" spans="1:8" ht="14.25" customHeight="1">
      <c r="A34" s="561"/>
      <c r="B34" s="571"/>
      <c r="C34" s="601"/>
      <c r="D34" s="193"/>
      <c r="E34" s="215"/>
      <c r="F34" s="201"/>
      <c r="G34" s="194"/>
      <c r="H34" s="216"/>
    </row>
    <row r="35" spans="1:8" ht="14.25" customHeight="1">
      <c r="A35" s="561"/>
      <c r="B35" s="571"/>
      <c r="C35" s="606" t="s">
        <v>97</v>
      </c>
      <c r="D35" s="197" t="s">
        <v>90</v>
      </c>
      <c r="E35" s="218">
        <v>0</v>
      </c>
      <c r="F35" s="198">
        <v>0</v>
      </c>
      <c r="G35" s="198">
        <v>0</v>
      </c>
      <c r="H35" s="211">
        <f>SUM(E35:G35)</f>
        <v>0</v>
      </c>
    </row>
    <row r="36" spans="1:8" ht="14.25" customHeight="1">
      <c r="A36" s="561"/>
      <c r="B36" s="571"/>
      <c r="C36" s="607"/>
      <c r="D36" s="193"/>
      <c r="E36" s="212"/>
      <c r="F36" s="201"/>
      <c r="G36" s="194"/>
      <c r="H36" s="213"/>
    </row>
    <row r="37" spans="1:8" ht="14.25" customHeight="1">
      <c r="A37" s="561"/>
      <c r="B37" s="571"/>
      <c r="C37" s="607"/>
      <c r="D37" s="197" t="s">
        <v>91</v>
      </c>
      <c r="E37" s="217">
        <v>0</v>
      </c>
      <c r="F37" s="198">
        <v>0</v>
      </c>
      <c r="G37" s="198">
        <v>0</v>
      </c>
      <c r="H37" s="214">
        <f>SUM(E37:G37)</f>
        <v>0</v>
      </c>
    </row>
    <row r="38" spans="1:8" ht="14.25" customHeight="1">
      <c r="A38" s="561"/>
      <c r="B38" s="571"/>
      <c r="C38" s="607"/>
      <c r="D38" s="193"/>
      <c r="E38" s="215"/>
      <c r="F38" s="201"/>
      <c r="G38" s="194"/>
      <c r="H38" s="216"/>
    </row>
    <row r="39" spans="1:8" ht="14.25" customHeight="1">
      <c r="A39" s="561"/>
      <c r="B39" s="571"/>
      <c r="C39" s="607"/>
      <c r="D39" s="197" t="s">
        <v>92</v>
      </c>
      <c r="E39" s="217">
        <f>E35-E37</f>
        <v>0</v>
      </c>
      <c r="F39" s="198">
        <v>0</v>
      </c>
      <c r="G39" s="198">
        <v>0</v>
      </c>
      <c r="H39" s="214">
        <f>H35-H37</f>
        <v>0</v>
      </c>
    </row>
    <row r="40" spans="1:8" ht="14.25" customHeight="1">
      <c r="A40" s="561"/>
      <c r="B40" s="571"/>
      <c r="C40" s="608"/>
      <c r="D40" s="193"/>
      <c r="E40" s="215"/>
      <c r="F40" s="201"/>
      <c r="G40" s="194"/>
      <c r="H40" s="216"/>
    </row>
    <row r="41" spans="1:8" ht="14.25" customHeight="1">
      <c r="A41" s="561"/>
      <c r="B41" s="571"/>
      <c r="C41" s="599" t="s">
        <v>98</v>
      </c>
      <c r="D41" s="197" t="s">
        <v>90</v>
      </c>
      <c r="E41" s="218">
        <f>E23+E29+E35</f>
        <v>61474000</v>
      </c>
      <c r="F41" s="218">
        <f>F23+F29</f>
        <v>0</v>
      </c>
      <c r="G41" s="218">
        <f>G23+G29</f>
        <v>0</v>
      </c>
      <c r="H41" s="211">
        <f>SUM(E41:G41)</f>
        <v>61474000</v>
      </c>
    </row>
    <row r="42" spans="1:8" ht="14.25" customHeight="1">
      <c r="A42" s="561"/>
      <c r="B42" s="571"/>
      <c r="C42" s="600"/>
      <c r="D42" s="193"/>
      <c r="E42" s="212"/>
      <c r="F42" s="219"/>
      <c r="G42" s="220"/>
      <c r="H42" s="213"/>
    </row>
    <row r="43" spans="1:8" ht="14.25" customHeight="1">
      <c r="A43" s="561"/>
      <c r="B43" s="571"/>
      <c r="C43" s="600"/>
      <c r="D43" s="197" t="s">
        <v>91</v>
      </c>
      <c r="E43" s="218">
        <f>E25+E31+E37</f>
        <v>61473500</v>
      </c>
      <c r="F43" s="218">
        <f>F25+F31</f>
        <v>0</v>
      </c>
      <c r="G43" s="218">
        <f>G25+G31</f>
        <v>0</v>
      </c>
      <c r="H43" s="214">
        <f>SUM(E43:G43)</f>
        <v>61473500</v>
      </c>
    </row>
    <row r="44" spans="1:8" ht="14.25" customHeight="1">
      <c r="A44" s="561"/>
      <c r="B44" s="571"/>
      <c r="C44" s="600"/>
      <c r="D44" s="193"/>
      <c r="E44" s="212"/>
      <c r="F44" s="219"/>
      <c r="G44" s="220"/>
      <c r="H44" s="216"/>
    </row>
    <row r="45" spans="1:8" ht="14.25" customHeight="1">
      <c r="A45" s="561"/>
      <c r="B45" s="571"/>
      <c r="C45" s="600"/>
      <c r="D45" s="197" t="s">
        <v>92</v>
      </c>
      <c r="E45" s="217">
        <f>E43-E41</f>
        <v>-500</v>
      </c>
      <c r="F45" s="217">
        <f>F43-F41</f>
        <v>0</v>
      </c>
      <c r="G45" s="217">
        <f>G43-G41</f>
        <v>0</v>
      </c>
      <c r="H45" s="214">
        <f>H43-H41</f>
        <v>-500</v>
      </c>
    </row>
    <row r="46" spans="1:8" ht="14.25" customHeight="1">
      <c r="A46" s="561"/>
      <c r="B46" s="572"/>
      <c r="C46" s="601"/>
      <c r="D46" s="193"/>
      <c r="E46" s="215"/>
      <c r="F46" s="221"/>
      <c r="G46" s="215"/>
      <c r="H46" s="216"/>
    </row>
    <row r="47" spans="1:8" ht="14.25" customHeight="1">
      <c r="A47" s="561"/>
      <c r="B47" s="609" t="s">
        <v>93</v>
      </c>
      <c r="C47" s="610"/>
      <c r="D47" s="202" t="s">
        <v>90</v>
      </c>
      <c r="E47" s="203">
        <f>E41</f>
        <v>61474000</v>
      </c>
      <c r="F47" s="203">
        <f>F41</f>
        <v>0</v>
      </c>
      <c r="G47" s="203">
        <f>G41</f>
        <v>0</v>
      </c>
      <c r="H47" s="204">
        <f>SUM(E47:G47)</f>
        <v>61474000</v>
      </c>
    </row>
    <row r="48" spans="1:8" ht="14.25" customHeight="1">
      <c r="A48" s="561"/>
      <c r="B48" s="611"/>
      <c r="C48" s="612"/>
      <c r="D48" s="205"/>
      <c r="E48" s="206"/>
      <c r="F48" s="207"/>
      <c r="G48" s="206"/>
      <c r="H48" s="208"/>
    </row>
    <row r="49" spans="1:8" ht="14.25" customHeight="1">
      <c r="A49" s="561"/>
      <c r="B49" s="611"/>
      <c r="C49" s="612"/>
      <c r="D49" s="202" t="s">
        <v>91</v>
      </c>
      <c r="E49" s="203">
        <f>E43</f>
        <v>61473500</v>
      </c>
      <c r="F49" s="203">
        <f>F43</f>
        <v>0</v>
      </c>
      <c r="G49" s="203">
        <f>G43</f>
        <v>0</v>
      </c>
      <c r="H49" s="204">
        <f>SUM(E49:G49)</f>
        <v>61473500</v>
      </c>
    </row>
    <row r="50" spans="1:8" ht="14.25" customHeight="1">
      <c r="A50" s="561"/>
      <c r="B50" s="611"/>
      <c r="C50" s="612"/>
      <c r="D50" s="205"/>
      <c r="E50" s="206"/>
      <c r="F50" s="207"/>
      <c r="G50" s="206"/>
      <c r="H50" s="208"/>
    </row>
    <row r="51" spans="1:8" ht="14.25" customHeight="1">
      <c r="A51" s="561"/>
      <c r="B51" s="611"/>
      <c r="C51" s="612"/>
      <c r="D51" s="202" t="s">
        <v>92</v>
      </c>
      <c r="E51" s="203">
        <f>E49-E47</f>
        <v>-500</v>
      </c>
      <c r="F51" s="203">
        <f>F49-F47</f>
        <v>0</v>
      </c>
      <c r="G51" s="203">
        <f>G49-G47</f>
        <v>0</v>
      </c>
      <c r="H51" s="204">
        <f>H49-H47</f>
        <v>-500</v>
      </c>
    </row>
    <row r="52" spans="1:8" ht="14.25" customHeight="1" thickBot="1">
      <c r="A52" s="569"/>
      <c r="B52" s="222"/>
      <c r="C52" s="223"/>
      <c r="D52" s="224"/>
      <c r="E52" s="225"/>
      <c r="F52" s="226"/>
      <c r="G52" s="225"/>
      <c r="H52" s="227" t="s">
        <v>99</v>
      </c>
    </row>
    <row r="53" spans="1:8" ht="15" customHeight="1">
      <c r="A53" s="561" t="s">
        <v>85</v>
      </c>
      <c r="B53" s="571" t="s">
        <v>100</v>
      </c>
      <c r="C53" s="571" t="s">
        <v>101</v>
      </c>
      <c r="D53" s="190" t="s">
        <v>90</v>
      </c>
      <c r="E53" s="228">
        <v>0</v>
      </c>
      <c r="F53" s="191">
        <v>0</v>
      </c>
      <c r="G53" s="229">
        <v>600000</v>
      </c>
      <c r="H53" s="230">
        <f>G53</f>
        <v>600000</v>
      </c>
    </row>
    <row r="54" spans="1:8" ht="15" customHeight="1">
      <c r="A54" s="561"/>
      <c r="B54" s="571"/>
      <c r="C54" s="571"/>
      <c r="D54" s="193"/>
      <c r="E54" s="231"/>
      <c r="F54" s="201"/>
      <c r="G54" s="212"/>
      <c r="H54" s="213"/>
    </row>
    <row r="55" spans="1:8" ht="15" customHeight="1">
      <c r="A55" s="561"/>
      <c r="B55" s="571"/>
      <c r="C55" s="571"/>
      <c r="D55" s="190" t="s">
        <v>91</v>
      </c>
      <c r="E55" s="228">
        <v>0</v>
      </c>
      <c r="F55" s="191">
        <v>0</v>
      </c>
      <c r="G55" s="232">
        <v>530000</v>
      </c>
      <c r="H55" s="233">
        <f>G55</f>
        <v>530000</v>
      </c>
    </row>
    <row r="56" spans="1:8" ht="15" customHeight="1">
      <c r="A56" s="561"/>
      <c r="B56" s="571"/>
      <c r="C56" s="571"/>
      <c r="D56" s="193"/>
      <c r="E56" s="231"/>
      <c r="F56" s="201"/>
      <c r="G56" s="215"/>
      <c r="H56" s="216"/>
    </row>
    <row r="57" spans="1:8" ht="15" customHeight="1">
      <c r="A57" s="561"/>
      <c r="B57" s="571"/>
      <c r="C57" s="571"/>
      <c r="D57" s="190" t="s">
        <v>92</v>
      </c>
      <c r="E57" s="228">
        <f>E55-E53</f>
        <v>0</v>
      </c>
      <c r="F57" s="191">
        <v>0</v>
      </c>
      <c r="G57" s="234">
        <f>G55-G53</f>
        <v>-70000</v>
      </c>
      <c r="H57" s="235">
        <f>H55-H53</f>
        <v>-70000</v>
      </c>
    </row>
    <row r="58" spans="1:8" ht="15" customHeight="1">
      <c r="A58" s="562"/>
      <c r="B58" s="572"/>
      <c r="C58" s="572"/>
      <c r="D58" s="193"/>
      <c r="E58" s="231"/>
      <c r="F58" s="201"/>
      <c r="G58" s="215"/>
      <c r="H58" s="216"/>
    </row>
    <row r="59" spans="1:8" ht="15" customHeight="1">
      <c r="A59" s="561" t="s">
        <v>85</v>
      </c>
      <c r="B59" s="571" t="s">
        <v>85</v>
      </c>
      <c r="C59" s="571" t="s">
        <v>102</v>
      </c>
      <c r="D59" s="190" t="s">
        <v>90</v>
      </c>
      <c r="E59" s="228">
        <v>0</v>
      </c>
      <c r="F59" s="191">
        <v>0</v>
      </c>
      <c r="G59" s="236">
        <v>500000</v>
      </c>
      <c r="H59" s="237">
        <f>G59</f>
        <v>500000</v>
      </c>
    </row>
    <row r="60" spans="1:8" ht="15" customHeight="1">
      <c r="A60" s="561"/>
      <c r="B60" s="571"/>
      <c r="C60" s="571"/>
      <c r="D60" s="193"/>
      <c r="E60" s="231"/>
      <c r="F60" s="201"/>
      <c r="G60" s="212"/>
      <c r="H60" s="213"/>
    </row>
    <row r="61" spans="1:8" ht="15" customHeight="1">
      <c r="A61" s="561"/>
      <c r="B61" s="571"/>
      <c r="C61" s="571"/>
      <c r="D61" s="190" t="s">
        <v>91</v>
      </c>
      <c r="E61" s="228">
        <v>0</v>
      </c>
      <c r="F61" s="191">
        <v>0</v>
      </c>
      <c r="G61" s="234">
        <v>470000</v>
      </c>
      <c r="H61" s="235">
        <f>G61</f>
        <v>470000</v>
      </c>
    </row>
    <row r="62" spans="1:8" ht="15" customHeight="1">
      <c r="A62" s="561"/>
      <c r="B62" s="571"/>
      <c r="C62" s="571"/>
      <c r="D62" s="193"/>
      <c r="E62" s="231"/>
      <c r="F62" s="201"/>
      <c r="G62" s="215"/>
      <c r="H62" s="216"/>
    </row>
    <row r="63" spans="1:8" ht="15" customHeight="1">
      <c r="A63" s="561"/>
      <c r="B63" s="571"/>
      <c r="C63" s="571"/>
      <c r="D63" s="190" t="s">
        <v>92</v>
      </c>
      <c r="E63" s="228">
        <f>E61-E59</f>
        <v>0</v>
      </c>
      <c r="F63" s="191">
        <v>0</v>
      </c>
      <c r="G63" s="234">
        <f>G61-G59</f>
        <v>-30000</v>
      </c>
      <c r="H63" s="235">
        <f>H61-H59</f>
        <v>-30000</v>
      </c>
    </row>
    <row r="64" spans="1:8" ht="15" customHeight="1">
      <c r="A64" s="561"/>
      <c r="B64" s="571"/>
      <c r="C64" s="572"/>
      <c r="D64" s="193"/>
      <c r="E64" s="231"/>
      <c r="F64" s="201"/>
      <c r="G64" s="215"/>
      <c r="H64" s="216"/>
    </row>
    <row r="65" spans="1:8" ht="15" customHeight="1">
      <c r="A65" s="561"/>
      <c r="B65" s="571"/>
      <c r="C65" s="599" t="s">
        <v>93</v>
      </c>
      <c r="D65" s="197" t="s">
        <v>90</v>
      </c>
      <c r="E65" s="198">
        <f>E53</f>
        <v>0</v>
      </c>
      <c r="F65" s="198">
        <f>F53</f>
        <v>0</v>
      </c>
      <c r="G65" s="198">
        <f>G53+G59</f>
        <v>1100000</v>
      </c>
      <c r="H65" s="200">
        <f>G65</f>
        <v>1100000</v>
      </c>
    </row>
    <row r="66" spans="1:8" ht="15" customHeight="1">
      <c r="A66" s="561"/>
      <c r="B66" s="571"/>
      <c r="C66" s="600"/>
      <c r="D66" s="193"/>
      <c r="E66" s="194"/>
      <c r="F66" s="201"/>
      <c r="G66" s="194"/>
      <c r="H66" s="196"/>
    </row>
    <row r="67" spans="1:8" ht="15" customHeight="1">
      <c r="A67" s="561"/>
      <c r="B67" s="571"/>
      <c r="C67" s="600"/>
      <c r="D67" s="197" t="s">
        <v>91</v>
      </c>
      <c r="E67" s="198">
        <f>E55</f>
        <v>0</v>
      </c>
      <c r="F67" s="198">
        <f>F55</f>
        <v>0</v>
      </c>
      <c r="G67" s="198">
        <f>G55+G61</f>
        <v>1000000</v>
      </c>
      <c r="H67" s="214">
        <f>SUM(E67:G67)</f>
        <v>1000000</v>
      </c>
    </row>
    <row r="68" spans="1:8" ht="15" customHeight="1">
      <c r="A68" s="561"/>
      <c r="B68" s="571"/>
      <c r="C68" s="600"/>
      <c r="D68" s="193"/>
      <c r="E68" s="194"/>
      <c r="F68" s="201"/>
      <c r="G68" s="194"/>
      <c r="H68" s="216"/>
    </row>
    <row r="69" spans="1:8" ht="15" customHeight="1">
      <c r="A69" s="561"/>
      <c r="B69" s="571"/>
      <c r="C69" s="600"/>
      <c r="D69" s="197" t="s">
        <v>92</v>
      </c>
      <c r="E69" s="198">
        <f>E67-E65</f>
        <v>0</v>
      </c>
      <c r="F69" s="198">
        <f>F67-F65</f>
        <v>0</v>
      </c>
      <c r="G69" s="198">
        <f>G67-G65</f>
        <v>-100000</v>
      </c>
      <c r="H69" s="214">
        <f>H67-H65</f>
        <v>-100000</v>
      </c>
    </row>
    <row r="70" spans="1:8" ht="15" customHeight="1">
      <c r="A70" s="561"/>
      <c r="B70" s="572"/>
      <c r="C70" s="601"/>
      <c r="D70" s="193"/>
      <c r="E70" s="194"/>
      <c r="F70" s="201"/>
      <c r="G70" s="194"/>
      <c r="H70" s="216"/>
    </row>
    <row r="71" spans="1:8" ht="15.75" customHeight="1">
      <c r="A71" s="561"/>
      <c r="B71" s="563" t="s">
        <v>93</v>
      </c>
      <c r="C71" s="602"/>
      <c r="D71" s="202" t="s">
        <v>90</v>
      </c>
      <c r="E71" s="203">
        <f>E65</f>
        <v>0</v>
      </c>
      <c r="F71" s="203">
        <f>F65</f>
        <v>0</v>
      </c>
      <c r="G71" s="203">
        <f>G65</f>
        <v>1100000</v>
      </c>
      <c r="H71" s="238">
        <f>SUM(E71:G71)</f>
        <v>1100000</v>
      </c>
    </row>
    <row r="72" spans="1:8" ht="15.75" customHeight="1">
      <c r="A72" s="561"/>
      <c r="B72" s="582"/>
      <c r="C72" s="603"/>
      <c r="D72" s="205"/>
      <c r="E72" s="206"/>
      <c r="F72" s="207"/>
      <c r="G72" s="206"/>
      <c r="H72" s="239"/>
    </row>
    <row r="73" spans="1:8" ht="15.75" customHeight="1">
      <c r="A73" s="561"/>
      <c r="B73" s="582"/>
      <c r="C73" s="603"/>
      <c r="D73" s="202" t="s">
        <v>91</v>
      </c>
      <c r="E73" s="203">
        <f>E67</f>
        <v>0</v>
      </c>
      <c r="F73" s="203">
        <f>F67</f>
        <v>0</v>
      </c>
      <c r="G73" s="203">
        <f>G67</f>
        <v>1000000</v>
      </c>
      <c r="H73" s="204">
        <f>SUM(E73:G73)</f>
        <v>1000000</v>
      </c>
    </row>
    <row r="74" spans="1:8" ht="15.75" customHeight="1">
      <c r="A74" s="561"/>
      <c r="B74" s="582"/>
      <c r="C74" s="603"/>
      <c r="D74" s="205"/>
      <c r="E74" s="206"/>
      <c r="F74" s="207"/>
      <c r="G74" s="206"/>
      <c r="H74" s="208"/>
    </row>
    <row r="75" spans="1:8" ht="15.75" customHeight="1">
      <c r="A75" s="561"/>
      <c r="B75" s="582"/>
      <c r="C75" s="603"/>
      <c r="D75" s="202" t="s">
        <v>92</v>
      </c>
      <c r="E75" s="203">
        <f>E73-E71</f>
        <v>0</v>
      </c>
      <c r="F75" s="203">
        <f>F73-F71</f>
        <v>0</v>
      </c>
      <c r="G75" s="203">
        <f>G73-G71</f>
        <v>-100000</v>
      </c>
      <c r="H75" s="204">
        <f>H73-H71</f>
        <v>-100000</v>
      </c>
    </row>
    <row r="76" spans="1:8" ht="15.75" customHeight="1">
      <c r="A76" s="562"/>
      <c r="B76" s="604"/>
      <c r="C76" s="605"/>
      <c r="D76" s="240"/>
      <c r="E76" s="206"/>
      <c r="F76" s="207"/>
      <c r="G76" s="206"/>
      <c r="H76" s="208"/>
    </row>
    <row r="77" spans="1:8" ht="15" customHeight="1">
      <c r="A77" s="560" t="s">
        <v>103</v>
      </c>
      <c r="B77" s="591" t="s">
        <v>103</v>
      </c>
      <c r="C77" s="570" t="s">
        <v>104</v>
      </c>
      <c r="D77" s="241" t="s">
        <v>90</v>
      </c>
      <c r="E77" s="198">
        <v>0</v>
      </c>
      <c r="F77" s="199">
        <v>4793000</v>
      </c>
      <c r="G77" s="198">
        <v>0</v>
      </c>
      <c r="H77" s="242">
        <f>SUM(E77:G77)</f>
        <v>4793000</v>
      </c>
    </row>
    <row r="78" spans="1:8" ht="15" customHeight="1">
      <c r="A78" s="561"/>
      <c r="B78" s="592"/>
      <c r="C78" s="571"/>
      <c r="D78" s="243"/>
      <c r="E78" s="194"/>
      <c r="F78" s="244" t="s">
        <v>105</v>
      </c>
      <c r="G78" s="245"/>
      <c r="H78" s="246" t="str">
        <f>F78</f>
        <v>&lt;4,793,000&gt;</v>
      </c>
    </row>
    <row r="79" spans="1:8" ht="15" customHeight="1">
      <c r="A79" s="561"/>
      <c r="B79" s="592"/>
      <c r="C79" s="571"/>
      <c r="D79" s="247" t="s">
        <v>91</v>
      </c>
      <c r="E79" s="198">
        <v>0</v>
      </c>
      <c r="F79" s="199">
        <v>4793000</v>
      </c>
      <c r="G79" s="248">
        <v>0</v>
      </c>
      <c r="H79" s="249">
        <f>SUM(E79:G79)</f>
        <v>4793000</v>
      </c>
    </row>
    <row r="80" spans="1:8" ht="15" customHeight="1">
      <c r="A80" s="561"/>
      <c r="B80" s="592"/>
      <c r="C80" s="571"/>
      <c r="D80" s="250"/>
      <c r="E80" s="191"/>
      <c r="F80" s="251" t="s">
        <v>105</v>
      </c>
      <c r="G80" s="252"/>
      <c r="H80" s="253" t="str">
        <f>F80</f>
        <v>&lt;4,793,000&gt;</v>
      </c>
    </row>
    <row r="81" spans="1:8" ht="15" customHeight="1">
      <c r="A81" s="561"/>
      <c r="B81" s="592"/>
      <c r="C81" s="571"/>
      <c r="D81" s="247" t="s">
        <v>92</v>
      </c>
      <c r="E81" s="198">
        <v>0</v>
      </c>
      <c r="F81" s="254">
        <f>F79-F77</f>
        <v>0</v>
      </c>
      <c r="G81" s="248">
        <v>0</v>
      </c>
      <c r="H81" s="255">
        <f>H79-H77</f>
        <v>0</v>
      </c>
    </row>
    <row r="82" spans="1:8" ht="15" customHeight="1">
      <c r="A82" s="561"/>
      <c r="B82" s="592"/>
      <c r="C82" s="193"/>
      <c r="D82" s="256"/>
      <c r="E82" s="194"/>
      <c r="F82" s="257">
        <v>0</v>
      </c>
      <c r="G82" s="221"/>
      <c r="H82" s="258">
        <v>0</v>
      </c>
    </row>
    <row r="83" spans="1:8" ht="15" customHeight="1">
      <c r="A83" s="561"/>
      <c r="B83" s="592"/>
      <c r="C83" s="570" t="s">
        <v>106</v>
      </c>
      <c r="D83" s="241" t="s">
        <v>90</v>
      </c>
      <c r="E83" s="198">
        <v>0</v>
      </c>
      <c r="F83" s="259">
        <v>0</v>
      </c>
      <c r="G83" s="198">
        <v>0</v>
      </c>
      <c r="H83" s="242">
        <f>SUM(E83:G83)</f>
        <v>0</v>
      </c>
    </row>
    <row r="84" spans="1:8" ht="15" customHeight="1">
      <c r="A84" s="561"/>
      <c r="B84" s="592"/>
      <c r="C84" s="571"/>
      <c r="D84" s="243"/>
      <c r="E84" s="194"/>
      <c r="F84" s="257">
        <v>0</v>
      </c>
      <c r="G84" s="245"/>
      <c r="H84" s="260">
        <v>0</v>
      </c>
    </row>
    <row r="85" spans="1:8" ht="15" customHeight="1">
      <c r="A85" s="561"/>
      <c r="B85" s="592"/>
      <c r="C85" s="571"/>
      <c r="D85" s="247" t="s">
        <v>91</v>
      </c>
      <c r="E85" s="198">
        <v>0</v>
      </c>
      <c r="F85" s="254">
        <v>0</v>
      </c>
      <c r="G85" s="248">
        <v>0</v>
      </c>
      <c r="H85" s="249">
        <f>SUM(E85:G85)</f>
        <v>0</v>
      </c>
    </row>
    <row r="86" spans="1:8" ht="15" customHeight="1">
      <c r="A86" s="561"/>
      <c r="B86" s="592"/>
      <c r="C86" s="571"/>
      <c r="D86" s="250"/>
      <c r="E86" s="191"/>
      <c r="F86" s="257">
        <v>0</v>
      </c>
      <c r="G86" s="252"/>
      <c r="H86" s="258">
        <v>0</v>
      </c>
    </row>
    <row r="87" spans="1:8" ht="15" customHeight="1">
      <c r="A87" s="561"/>
      <c r="B87" s="592"/>
      <c r="C87" s="571"/>
      <c r="D87" s="247" t="s">
        <v>92</v>
      </c>
      <c r="E87" s="198">
        <v>0</v>
      </c>
      <c r="F87" s="254">
        <f>F85-F83</f>
        <v>0</v>
      </c>
      <c r="G87" s="248">
        <v>0</v>
      </c>
      <c r="H87" s="255">
        <f>H85-H83</f>
        <v>0</v>
      </c>
    </row>
    <row r="88" spans="1:8" ht="15" customHeight="1">
      <c r="A88" s="561"/>
      <c r="B88" s="592"/>
      <c r="C88" s="193"/>
      <c r="D88" s="256"/>
      <c r="E88" s="194"/>
      <c r="F88" s="257">
        <v>0</v>
      </c>
      <c r="G88" s="221"/>
      <c r="H88" s="258">
        <v>0</v>
      </c>
    </row>
    <row r="89" spans="1:8" ht="15" customHeight="1">
      <c r="A89" s="561"/>
      <c r="B89" s="592"/>
      <c r="C89" s="594" t="s">
        <v>93</v>
      </c>
      <c r="D89" s="261" t="s">
        <v>90</v>
      </c>
      <c r="E89" s="198">
        <f>E77</f>
        <v>0</v>
      </c>
      <c r="F89" s="198">
        <f>F77</f>
        <v>4793000</v>
      </c>
      <c r="G89" s="198">
        <f>G77</f>
        <v>0</v>
      </c>
      <c r="H89" s="211">
        <f>SUM(E89:G89)</f>
        <v>4793000</v>
      </c>
    </row>
    <row r="90" spans="1:8" ht="15" customHeight="1">
      <c r="A90" s="561"/>
      <c r="B90" s="592"/>
      <c r="C90" s="595"/>
      <c r="D90" s="262"/>
      <c r="E90" s="194"/>
      <c r="F90" s="201" t="str">
        <f>F78</f>
        <v>&lt;4,793,000&gt;</v>
      </c>
      <c r="G90" s="201"/>
      <c r="H90" s="196" t="str">
        <f>H78</f>
        <v>&lt;4,793,000&gt;</v>
      </c>
    </row>
    <row r="91" spans="1:8" ht="15" customHeight="1">
      <c r="A91" s="561"/>
      <c r="B91" s="592"/>
      <c r="C91" s="596"/>
      <c r="D91" s="263" t="s">
        <v>91</v>
      </c>
      <c r="E91" s="198">
        <f>E79</f>
        <v>0</v>
      </c>
      <c r="F91" s="198">
        <f>F79</f>
        <v>4793000</v>
      </c>
      <c r="G91" s="198">
        <f>G79</f>
        <v>0</v>
      </c>
      <c r="H91" s="211">
        <f>SUM(E91:G91)</f>
        <v>4793000</v>
      </c>
    </row>
    <row r="92" spans="1:8" ht="15" customHeight="1">
      <c r="A92" s="561"/>
      <c r="B92" s="592"/>
      <c r="C92" s="596"/>
      <c r="D92" s="262"/>
      <c r="E92" s="194"/>
      <c r="F92" s="201" t="str">
        <f>F80</f>
        <v>&lt;4,793,000&gt;</v>
      </c>
      <c r="G92" s="201"/>
      <c r="H92" s="196" t="str">
        <f>H80</f>
        <v>&lt;4,793,000&gt;</v>
      </c>
    </row>
    <row r="93" spans="1:8" ht="15" customHeight="1">
      <c r="A93" s="561"/>
      <c r="B93" s="592"/>
      <c r="C93" s="596"/>
      <c r="D93" s="263" t="s">
        <v>92</v>
      </c>
      <c r="E93" s="198">
        <f>E91-E89</f>
        <v>0</v>
      </c>
      <c r="F93" s="198">
        <f>F91-F89</f>
        <v>0</v>
      </c>
      <c r="G93" s="198">
        <f>G91-G89</f>
        <v>0</v>
      </c>
      <c r="H93" s="214">
        <f>H91-H89</f>
        <v>0</v>
      </c>
    </row>
    <row r="94" spans="1:8" ht="15" customHeight="1">
      <c r="A94" s="561"/>
      <c r="B94" s="593"/>
      <c r="C94" s="264"/>
      <c r="D94" s="263"/>
      <c r="E94" s="194"/>
      <c r="F94" s="195">
        <f>F82</f>
        <v>0</v>
      </c>
      <c r="G94" s="201"/>
      <c r="H94" s="265">
        <f>H82</f>
        <v>0</v>
      </c>
    </row>
    <row r="95" spans="1:8" ht="15.75" customHeight="1">
      <c r="A95" s="561"/>
      <c r="B95" s="597" t="s">
        <v>93</v>
      </c>
      <c r="C95" s="581"/>
      <c r="D95" s="266" t="s">
        <v>90</v>
      </c>
      <c r="E95" s="203">
        <f>E89</f>
        <v>0</v>
      </c>
      <c r="F95" s="203">
        <f>F89</f>
        <v>4793000</v>
      </c>
      <c r="G95" s="203">
        <f>G89</f>
        <v>0</v>
      </c>
      <c r="H95" s="267">
        <f>SUM(E95:G95)</f>
        <v>4793000</v>
      </c>
    </row>
    <row r="96" spans="1:8" ht="15.75" customHeight="1">
      <c r="A96" s="561"/>
      <c r="B96" s="598"/>
      <c r="C96" s="583"/>
      <c r="D96" s="268"/>
      <c r="E96" s="206"/>
      <c r="F96" s="207" t="str">
        <f>F90</f>
        <v>&lt;4,793,000&gt;</v>
      </c>
      <c r="G96" s="207"/>
      <c r="H96" s="208" t="str">
        <f>H90</f>
        <v>&lt;4,793,000&gt;</v>
      </c>
    </row>
    <row r="97" spans="1:8" ht="15.75" customHeight="1">
      <c r="A97" s="561"/>
      <c r="B97" s="598"/>
      <c r="C97" s="583"/>
      <c r="D97" s="269" t="s">
        <v>91</v>
      </c>
      <c r="E97" s="203">
        <f>E91</f>
        <v>0</v>
      </c>
      <c r="F97" s="203">
        <f>F91</f>
        <v>4793000</v>
      </c>
      <c r="G97" s="203">
        <f>G91</f>
        <v>0</v>
      </c>
      <c r="H97" s="267">
        <f>SUM(E97:G97)</f>
        <v>4793000</v>
      </c>
    </row>
    <row r="98" spans="1:8" ht="15.75" customHeight="1">
      <c r="A98" s="561"/>
      <c r="B98" s="598"/>
      <c r="C98" s="583"/>
      <c r="D98" s="270"/>
      <c r="E98" s="206"/>
      <c r="F98" s="207" t="str">
        <f>F92</f>
        <v>&lt;4,793,000&gt;</v>
      </c>
      <c r="G98" s="207"/>
      <c r="H98" s="208" t="str">
        <f>H92</f>
        <v>&lt;4,793,000&gt;</v>
      </c>
    </row>
    <row r="99" spans="1:8" ht="15.75" customHeight="1">
      <c r="A99" s="561"/>
      <c r="B99" s="598"/>
      <c r="C99" s="583"/>
      <c r="D99" s="268" t="s">
        <v>92</v>
      </c>
      <c r="E99" s="203">
        <f>E97-E95</f>
        <v>0</v>
      </c>
      <c r="F99" s="203">
        <f>F97-F95</f>
        <v>0</v>
      </c>
      <c r="G99" s="203">
        <f>G97-G95</f>
        <v>0</v>
      </c>
      <c r="H99" s="204">
        <f>H97-H95</f>
        <v>0</v>
      </c>
    </row>
    <row r="100" spans="1:8" ht="15.75" customHeight="1" thickBot="1">
      <c r="A100" s="569"/>
      <c r="B100" s="271"/>
      <c r="C100" s="272"/>
      <c r="D100" s="273"/>
      <c r="E100" s="225"/>
      <c r="F100" s="274">
        <v>0</v>
      </c>
      <c r="G100" s="226"/>
      <c r="H100" s="275">
        <f>H94</f>
        <v>0</v>
      </c>
    </row>
    <row r="101" spans="1:8" ht="15" customHeight="1">
      <c r="A101" s="561" t="s">
        <v>107</v>
      </c>
      <c r="B101" s="571" t="s">
        <v>107</v>
      </c>
      <c r="C101" s="573" t="s">
        <v>108</v>
      </c>
      <c r="D101" s="276" t="s">
        <v>90</v>
      </c>
      <c r="E101" s="277">
        <v>5400</v>
      </c>
      <c r="F101" s="199">
        <f>4085000-E101</f>
        <v>4079600</v>
      </c>
      <c r="G101" s="278">
        <v>0</v>
      </c>
      <c r="H101" s="279">
        <f>SUM(E101:G101)</f>
        <v>4085000</v>
      </c>
    </row>
    <row r="102" spans="1:8" ht="15" customHeight="1">
      <c r="A102" s="561"/>
      <c r="B102" s="571"/>
      <c r="C102" s="573"/>
      <c r="D102" s="262"/>
      <c r="E102" s="194"/>
      <c r="F102" s="245" t="s">
        <v>109</v>
      </c>
      <c r="G102" s="280"/>
      <c r="H102" s="246" t="str">
        <f>F102</f>
        <v>&lt;1,830,362&gt;</v>
      </c>
    </row>
    <row r="103" spans="1:8" ht="15" customHeight="1">
      <c r="A103" s="561"/>
      <c r="B103" s="571"/>
      <c r="C103" s="573"/>
      <c r="D103" s="263" t="s">
        <v>91</v>
      </c>
      <c r="E103" s="198">
        <v>5369</v>
      </c>
      <c r="F103" s="281">
        <v>4079748</v>
      </c>
      <c r="G103" s="282">
        <v>0</v>
      </c>
      <c r="H103" s="283">
        <f>E103+F103</f>
        <v>4085117</v>
      </c>
    </row>
    <row r="104" spans="1:8" ht="15" customHeight="1">
      <c r="A104" s="561"/>
      <c r="B104" s="571"/>
      <c r="C104" s="573"/>
      <c r="D104" s="262"/>
      <c r="E104" s="194"/>
      <c r="F104" s="245" t="s">
        <v>109</v>
      </c>
      <c r="G104" s="215"/>
      <c r="H104" s="284" t="str">
        <f>F104</f>
        <v>&lt;1,830,362&gt;</v>
      </c>
    </row>
    <row r="105" spans="1:8" ht="15" customHeight="1">
      <c r="A105" s="561"/>
      <c r="B105" s="571"/>
      <c r="C105" s="573"/>
      <c r="D105" s="263" t="s">
        <v>92</v>
      </c>
      <c r="E105" s="198">
        <f>E103-E101</f>
        <v>-31</v>
      </c>
      <c r="F105" s="217">
        <f>F103-F101</f>
        <v>148</v>
      </c>
      <c r="G105" s="285">
        <f>G103-G101</f>
        <v>0</v>
      </c>
      <c r="H105" s="286">
        <f>H103-H101</f>
        <v>117</v>
      </c>
    </row>
    <row r="106" spans="1:8" ht="15" customHeight="1">
      <c r="A106" s="562"/>
      <c r="B106" s="572"/>
      <c r="C106" s="586"/>
      <c r="D106" s="287"/>
      <c r="E106" s="194"/>
      <c r="F106" s="257">
        <v>0</v>
      </c>
      <c r="G106" s="288"/>
      <c r="H106" s="258">
        <v>0</v>
      </c>
    </row>
    <row r="107" spans="1:8" ht="15" customHeight="1">
      <c r="A107" s="561"/>
      <c r="B107" s="571"/>
      <c r="C107" s="587" t="s">
        <v>110</v>
      </c>
      <c r="D107" s="263" t="s">
        <v>90</v>
      </c>
      <c r="E107" s="191"/>
      <c r="F107" s="236">
        <v>0</v>
      </c>
      <c r="G107" s="289">
        <v>1859000</v>
      </c>
      <c r="H107" s="279">
        <f>SUM(E107:G107)</f>
        <v>1859000</v>
      </c>
    </row>
    <row r="108" spans="1:8" ht="15" customHeight="1">
      <c r="A108" s="561"/>
      <c r="B108" s="571"/>
      <c r="C108" s="587"/>
      <c r="D108" s="262"/>
      <c r="E108" s="194"/>
      <c r="F108" s="280"/>
      <c r="G108" s="280"/>
      <c r="H108" s="290"/>
    </row>
    <row r="109" spans="1:8" ht="15" customHeight="1">
      <c r="A109" s="561"/>
      <c r="B109" s="571"/>
      <c r="C109" s="587"/>
      <c r="D109" s="263" t="s">
        <v>91</v>
      </c>
      <c r="E109" s="198"/>
      <c r="F109" s="217">
        <v>0</v>
      </c>
      <c r="G109" s="217">
        <v>1859238</v>
      </c>
      <c r="H109" s="291">
        <f>SUM(E109:G109)</f>
        <v>1859238</v>
      </c>
    </row>
    <row r="110" spans="1:8" ht="15" customHeight="1">
      <c r="A110" s="561"/>
      <c r="B110" s="571"/>
      <c r="C110" s="587"/>
      <c r="D110" s="262"/>
      <c r="E110" s="194"/>
      <c r="F110" s="221"/>
      <c r="G110" s="221"/>
      <c r="H110" s="216"/>
    </row>
    <row r="111" spans="1:8" ht="15" customHeight="1">
      <c r="A111" s="561"/>
      <c r="B111" s="571"/>
      <c r="C111" s="587"/>
      <c r="D111" s="263" t="s">
        <v>92</v>
      </c>
      <c r="E111" s="198">
        <f>E109-E107</f>
        <v>0</v>
      </c>
      <c r="F111" s="217">
        <v>0</v>
      </c>
      <c r="G111" s="285">
        <f>G109-G107</f>
        <v>238</v>
      </c>
      <c r="H111" s="286">
        <f>H109-H107</f>
        <v>238</v>
      </c>
    </row>
    <row r="112" spans="1:8" ht="15" customHeight="1">
      <c r="A112" s="561"/>
      <c r="B112" s="571"/>
      <c r="C112" s="588"/>
      <c r="D112" s="292"/>
      <c r="E112" s="194"/>
      <c r="F112" s="221"/>
      <c r="G112" s="221"/>
      <c r="H112" s="216"/>
    </row>
    <row r="113" spans="1:11" ht="15" customHeight="1">
      <c r="A113" s="561"/>
      <c r="B113" s="571"/>
      <c r="C113" s="589" t="s">
        <v>93</v>
      </c>
      <c r="D113" s="263" t="s">
        <v>111</v>
      </c>
      <c r="E113" s="191">
        <f>E101</f>
        <v>5400</v>
      </c>
      <c r="F113" s="293">
        <f>F101</f>
        <v>4079600</v>
      </c>
      <c r="G113" s="289">
        <f>G107</f>
        <v>1859000</v>
      </c>
      <c r="H113" s="294">
        <f>E113+F113+G113</f>
        <v>5944000</v>
      </c>
      <c r="J113" s="46"/>
      <c r="K113" s="46"/>
    </row>
    <row r="114" spans="1:11" ht="15" customHeight="1">
      <c r="A114" s="561"/>
      <c r="B114" s="571"/>
      <c r="C114" s="590"/>
      <c r="D114" s="263"/>
      <c r="E114" s="191"/>
      <c r="F114" s="252" t="str">
        <f>F102</f>
        <v>&lt;1,830,362&gt;</v>
      </c>
      <c r="G114" s="252"/>
      <c r="H114" s="253" t="str">
        <f>H102</f>
        <v>&lt;1,830,362&gt;</v>
      </c>
    </row>
    <row r="115" spans="1:11" ht="15" customHeight="1">
      <c r="A115" s="561"/>
      <c r="B115" s="571"/>
      <c r="C115" s="590"/>
      <c r="D115" s="295" t="s">
        <v>91</v>
      </c>
      <c r="E115" s="198"/>
      <c r="F115" s="217">
        <f>F103</f>
        <v>4079748</v>
      </c>
      <c r="G115" s="198">
        <f>G109</f>
        <v>1859238</v>
      </c>
      <c r="H115" s="286">
        <f>E115+F115+G115</f>
        <v>5938986</v>
      </c>
    </row>
    <row r="116" spans="1:11" ht="15" customHeight="1">
      <c r="A116" s="561"/>
      <c r="B116" s="571"/>
      <c r="C116" s="590"/>
      <c r="D116" s="292"/>
      <c r="E116" s="296"/>
      <c r="F116" s="297" t="str">
        <f>F104</f>
        <v>&lt;1,830,362&gt;</v>
      </c>
      <c r="G116" s="298"/>
      <c r="H116" s="299" t="str">
        <f>H104</f>
        <v>&lt;1,830,362&gt;</v>
      </c>
    </row>
    <row r="117" spans="1:11" ht="15" customHeight="1">
      <c r="A117" s="561"/>
      <c r="B117" s="571"/>
      <c r="C117" s="590"/>
      <c r="D117" s="263" t="s">
        <v>92</v>
      </c>
      <c r="E117" s="191">
        <f>E115-E113</f>
        <v>-5400</v>
      </c>
      <c r="F117" s="191">
        <f>F115-F113</f>
        <v>148</v>
      </c>
      <c r="G117" s="191">
        <f>G115-G113</f>
        <v>238</v>
      </c>
      <c r="H117" s="300">
        <f>H115-H113</f>
        <v>-5014</v>
      </c>
      <c r="J117" s="46"/>
    </row>
    <row r="118" spans="1:11" ht="15" customHeight="1">
      <c r="A118" s="561"/>
      <c r="B118" s="571"/>
      <c r="C118" s="590"/>
      <c r="D118" s="301"/>
      <c r="E118" s="191"/>
      <c r="F118" s="302" t="s">
        <v>99</v>
      </c>
      <c r="G118" s="302"/>
      <c r="H118" s="303" t="s">
        <v>99</v>
      </c>
    </row>
    <row r="119" spans="1:11" ht="12.75" customHeight="1">
      <c r="A119" s="560" t="s">
        <v>107</v>
      </c>
      <c r="B119" s="563" t="s">
        <v>93</v>
      </c>
      <c r="C119" s="564"/>
      <c r="D119" s="304" t="s">
        <v>90</v>
      </c>
      <c r="E119" s="203">
        <f>E113</f>
        <v>5400</v>
      </c>
      <c r="F119" s="203">
        <f>F113</f>
        <v>4079600</v>
      </c>
      <c r="G119" s="203">
        <f>G113</f>
        <v>1859000</v>
      </c>
      <c r="H119" s="204">
        <f>SUM(E119:G119)</f>
        <v>5944000</v>
      </c>
    </row>
    <row r="120" spans="1:11" ht="12.75" customHeight="1">
      <c r="A120" s="561"/>
      <c r="B120" s="565"/>
      <c r="C120" s="566"/>
      <c r="D120" s="270"/>
      <c r="E120" s="206"/>
      <c r="F120" s="207" t="str">
        <f>F102</f>
        <v>&lt;1,830,362&gt;</v>
      </c>
      <c r="G120" s="207"/>
      <c r="H120" s="208" t="str">
        <f>H102</f>
        <v>&lt;1,830,362&gt;</v>
      </c>
    </row>
    <row r="121" spans="1:11" ht="12.75" customHeight="1">
      <c r="A121" s="561"/>
      <c r="B121" s="565"/>
      <c r="C121" s="566"/>
      <c r="D121" s="268" t="s">
        <v>91</v>
      </c>
      <c r="E121" s="203">
        <f>E103</f>
        <v>5369</v>
      </c>
      <c r="F121" s="203">
        <f>F103</f>
        <v>4079748</v>
      </c>
      <c r="G121" s="203">
        <f>G115</f>
        <v>1859238</v>
      </c>
      <c r="H121" s="305">
        <f>SUM(E121:G121)</f>
        <v>5944355</v>
      </c>
    </row>
    <row r="122" spans="1:11" ht="12.75" customHeight="1">
      <c r="A122" s="561"/>
      <c r="B122" s="565"/>
      <c r="C122" s="566"/>
      <c r="D122" s="270"/>
      <c r="E122" s="206"/>
      <c r="F122" s="207" t="str">
        <f>F116</f>
        <v>&lt;1,830,362&gt;</v>
      </c>
      <c r="G122" s="207"/>
      <c r="H122" s="208" t="str">
        <f>H116</f>
        <v>&lt;1,830,362&gt;</v>
      </c>
    </row>
    <row r="123" spans="1:11" ht="12.75" customHeight="1">
      <c r="A123" s="561"/>
      <c r="B123" s="565"/>
      <c r="C123" s="566"/>
      <c r="D123" s="268" t="s">
        <v>92</v>
      </c>
      <c r="E123" s="203">
        <f>E121-E119</f>
        <v>-31</v>
      </c>
      <c r="F123" s="203">
        <f>F121-F119</f>
        <v>148</v>
      </c>
      <c r="G123" s="203">
        <f>G121-G119</f>
        <v>238</v>
      </c>
      <c r="H123" s="204">
        <f>H121-H119</f>
        <v>355</v>
      </c>
    </row>
    <row r="124" spans="1:11" ht="12.75" customHeight="1">
      <c r="A124" s="562"/>
      <c r="B124" s="567"/>
      <c r="C124" s="568"/>
      <c r="D124" s="306"/>
      <c r="E124" s="206"/>
      <c r="F124" s="307" t="s">
        <v>99</v>
      </c>
      <c r="G124" s="207"/>
      <c r="H124" s="308" t="s">
        <v>99</v>
      </c>
    </row>
    <row r="125" spans="1:11" ht="12.75" customHeight="1">
      <c r="A125" s="560" t="s">
        <v>112</v>
      </c>
      <c r="B125" s="570" t="s">
        <v>112</v>
      </c>
      <c r="C125" s="573" t="s">
        <v>113</v>
      </c>
      <c r="D125" s="309" t="s">
        <v>90</v>
      </c>
      <c r="E125" s="310"/>
      <c r="F125" s="310">
        <v>40000</v>
      </c>
      <c r="G125" s="310"/>
      <c r="H125" s="311">
        <f>E125+F125+G125</f>
        <v>40000</v>
      </c>
    </row>
    <row r="126" spans="1:11" ht="12.75" customHeight="1">
      <c r="A126" s="561"/>
      <c r="B126" s="571"/>
      <c r="C126" s="573"/>
      <c r="D126" s="262"/>
      <c r="E126" s="194"/>
      <c r="F126" s="194" t="s">
        <v>99</v>
      </c>
      <c r="G126" s="201"/>
      <c r="H126" s="265">
        <v>0</v>
      </c>
    </row>
    <row r="127" spans="1:11" ht="12.75" customHeight="1">
      <c r="A127" s="561"/>
      <c r="B127" s="571"/>
      <c r="C127" s="573"/>
      <c r="D127" s="263" t="s">
        <v>91</v>
      </c>
      <c r="E127" s="198"/>
      <c r="F127" s="198">
        <v>0</v>
      </c>
      <c r="G127" s="198"/>
      <c r="H127" s="192">
        <f>E127+F127+G127</f>
        <v>0</v>
      </c>
    </row>
    <row r="128" spans="1:11" ht="12.75" customHeight="1">
      <c r="A128" s="561"/>
      <c r="B128" s="571"/>
      <c r="C128" s="573"/>
      <c r="D128" s="262"/>
      <c r="E128" s="194"/>
      <c r="F128" s="194" t="s">
        <v>99</v>
      </c>
      <c r="G128" s="201"/>
      <c r="H128" s="196" t="str">
        <f>F128</f>
        <v>&lt;0&gt;</v>
      </c>
    </row>
    <row r="129" spans="1:8" ht="12.75" customHeight="1">
      <c r="A129" s="561"/>
      <c r="B129" s="571"/>
      <c r="C129" s="573"/>
      <c r="D129" s="263" t="s">
        <v>92</v>
      </c>
      <c r="E129" s="198">
        <f>E127-E125</f>
        <v>0</v>
      </c>
      <c r="F129" s="198">
        <f>F127-F125</f>
        <v>-40000</v>
      </c>
      <c r="G129" s="198">
        <f>G127-G125</f>
        <v>0</v>
      </c>
      <c r="H129" s="200">
        <f>H127-H125</f>
        <v>-40000</v>
      </c>
    </row>
    <row r="130" spans="1:8" ht="12.75" customHeight="1">
      <c r="A130" s="561"/>
      <c r="B130" s="571"/>
      <c r="C130" s="574"/>
      <c r="D130" s="262"/>
      <c r="E130" s="194"/>
      <c r="F130" s="194" t="s">
        <v>99</v>
      </c>
      <c r="G130" s="194"/>
      <c r="H130" s="196" t="str">
        <f>F130</f>
        <v>&lt;0&gt;</v>
      </c>
    </row>
    <row r="131" spans="1:8" ht="12.75" customHeight="1">
      <c r="A131" s="561"/>
      <c r="B131" s="571"/>
      <c r="C131" s="575" t="s">
        <v>114</v>
      </c>
      <c r="D131" s="312" t="s">
        <v>90</v>
      </c>
      <c r="E131" s="313">
        <v>7200</v>
      </c>
      <c r="F131" s="313">
        <f>20000-E131-G131</f>
        <v>11100</v>
      </c>
      <c r="G131" s="313">
        <v>1700</v>
      </c>
      <c r="H131" s="314">
        <f>E131+F131+G131</f>
        <v>20000</v>
      </c>
    </row>
    <row r="132" spans="1:8" ht="12.75" customHeight="1">
      <c r="A132" s="561"/>
      <c r="B132" s="571"/>
      <c r="C132" s="575"/>
      <c r="D132" s="315"/>
      <c r="E132" s="288"/>
      <c r="F132" s="288" t="s">
        <v>115</v>
      </c>
      <c r="G132" s="316"/>
      <c r="H132" s="317">
        <v>0</v>
      </c>
    </row>
    <row r="133" spans="1:8" ht="12.75" customHeight="1">
      <c r="A133" s="561"/>
      <c r="B133" s="571"/>
      <c r="C133" s="575"/>
      <c r="D133" s="318" t="s">
        <v>91</v>
      </c>
      <c r="E133" s="285">
        <v>7105</v>
      </c>
      <c r="F133" s="285">
        <v>5507</v>
      </c>
      <c r="G133" s="285">
        <v>1602</v>
      </c>
      <c r="H133" s="294">
        <f>E133+F133+G133</f>
        <v>14214</v>
      </c>
    </row>
    <row r="134" spans="1:8" ht="12.75" customHeight="1">
      <c r="A134" s="561"/>
      <c r="B134" s="571"/>
      <c r="C134" s="575"/>
      <c r="D134" s="315"/>
      <c r="E134" s="288"/>
      <c r="F134" s="316">
        <v>2481</v>
      </c>
      <c r="G134" s="316"/>
      <c r="H134" s="319">
        <f>F134</f>
        <v>2481</v>
      </c>
    </row>
    <row r="135" spans="1:8" ht="12.75" customHeight="1">
      <c r="A135" s="561"/>
      <c r="B135" s="571"/>
      <c r="C135" s="575"/>
      <c r="D135" s="318" t="s">
        <v>92</v>
      </c>
      <c r="E135" s="285">
        <f>E133-E131</f>
        <v>-95</v>
      </c>
      <c r="F135" s="285">
        <f>F133-F131</f>
        <v>-5593</v>
      </c>
      <c r="G135" s="285">
        <f>G133-G131</f>
        <v>-98</v>
      </c>
      <c r="H135" s="286">
        <f>H133-H131</f>
        <v>-5786</v>
      </c>
    </row>
    <row r="136" spans="1:8" ht="12.75" customHeight="1">
      <c r="A136" s="561"/>
      <c r="B136" s="571"/>
      <c r="C136" s="576"/>
      <c r="D136" s="315"/>
      <c r="E136" s="288"/>
      <c r="F136" s="288" t="s">
        <v>99</v>
      </c>
      <c r="G136" s="288"/>
      <c r="H136" s="319" t="str">
        <f>F136</f>
        <v>&lt;0&gt;</v>
      </c>
    </row>
    <row r="137" spans="1:8" ht="12.75" customHeight="1">
      <c r="A137" s="561"/>
      <c r="B137" s="571"/>
      <c r="C137" s="577" t="s">
        <v>116</v>
      </c>
      <c r="D137" s="263" t="s">
        <v>90</v>
      </c>
      <c r="E137" s="191">
        <v>0</v>
      </c>
      <c r="F137" s="191">
        <v>722000</v>
      </c>
      <c r="G137" s="191">
        <v>0</v>
      </c>
      <c r="H137" s="192">
        <f>SUM(F137, G137)</f>
        <v>722000</v>
      </c>
    </row>
    <row r="138" spans="1:8" ht="12.75" customHeight="1">
      <c r="A138" s="561"/>
      <c r="B138" s="571"/>
      <c r="C138" s="573"/>
      <c r="D138" s="262"/>
      <c r="E138" s="194"/>
      <c r="F138" s="195" t="s">
        <v>99</v>
      </c>
      <c r="G138" s="194"/>
      <c r="H138" s="265">
        <v>0</v>
      </c>
    </row>
    <row r="139" spans="1:8" ht="12.75" customHeight="1">
      <c r="A139" s="561"/>
      <c r="B139" s="571"/>
      <c r="C139" s="573"/>
      <c r="D139" s="263" t="s">
        <v>91</v>
      </c>
      <c r="E139" s="198">
        <v>0</v>
      </c>
      <c r="F139" s="198">
        <v>670000</v>
      </c>
      <c r="G139" s="198">
        <v>0</v>
      </c>
      <c r="H139" s="192">
        <f>E139+F139+G139</f>
        <v>670000</v>
      </c>
    </row>
    <row r="140" spans="1:8" ht="12.75" customHeight="1">
      <c r="A140" s="561"/>
      <c r="B140" s="571"/>
      <c r="C140" s="573"/>
      <c r="D140" s="262"/>
      <c r="E140" s="194"/>
      <c r="F140" s="195" t="s">
        <v>99</v>
      </c>
      <c r="G140" s="194"/>
      <c r="H140" s="196" t="str">
        <f>F140</f>
        <v>&lt;0&gt;</v>
      </c>
    </row>
    <row r="141" spans="1:8" ht="12.75" customHeight="1">
      <c r="A141" s="561"/>
      <c r="B141" s="571"/>
      <c r="C141" s="573"/>
      <c r="D141" s="263" t="s">
        <v>92</v>
      </c>
      <c r="E141" s="198">
        <f>E139-E137</f>
        <v>0</v>
      </c>
      <c r="F141" s="198">
        <f>F139-F137</f>
        <v>-52000</v>
      </c>
      <c r="G141" s="198">
        <f>G139-G137</f>
        <v>0</v>
      </c>
      <c r="H141" s="200">
        <f>H139-H137</f>
        <v>-52000</v>
      </c>
    </row>
    <row r="142" spans="1:8" ht="12.75" customHeight="1">
      <c r="A142" s="561"/>
      <c r="B142" s="571"/>
      <c r="C142" s="574"/>
      <c r="D142" s="262"/>
      <c r="E142" s="194"/>
      <c r="F142" s="195" t="s">
        <v>99</v>
      </c>
      <c r="G142" s="194"/>
      <c r="H142" s="196"/>
    </row>
    <row r="143" spans="1:8" ht="12.75" customHeight="1">
      <c r="A143" s="561"/>
      <c r="B143" s="571"/>
      <c r="C143" s="578" t="s">
        <v>93</v>
      </c>
      <c r="D143" s="320" t="s">
        <v>90</v>
      </c>
      <c r="E143" s="198">
        <f>E131</f>
        <v>7200</v>
      </c>
      <c r="F143" s="198">
        <f>F125+F131+F137</f>
        <v>773100</v>
      </c>
      <c r="G143" s="198">
        <f>G131</f>
        <v>1700</v>
      </c>
      <c r="H143" s="192">
        <f>SUM(E143:G143)</f>
        <v>782000</v>
      </c>
    </row>
    <row r="144" spans="1:8" ht="12.75" customHeight="1">
      <c r="A144" s="561"/>
      <c r="B144" s="571"/>
      <c r="C144" s="579"/>
      <c r="D144" s="262"/>
      <c r="E144" s="194"/>
      <c r="F144" s="195" t="s">
        <v>115</v>
      </c>
      <c r="G144" s="201"/>
      <c r="H144" s="265">
        <f>H138</f>
        <v>0</v>
      </c>
    </row>
    <row r="145" spans="1:10" ht="12.75" customHeight="1">
      <c r="A145" s="561"/>
      <c r="B145" s="571"/>
      <c r="C145" s="579"/>
      <c r="D145" s="263" t="s">
        <v>91</v>
      </c>
      <c r="E145" s="198">
        <f>E133</f>
        <v>7105</v>
      </c>
      <c r="F145" s="198">
        <f>F133+F139</f>
        <v>675507</v>
      </c>
      <c r="G145" s="198">
        <f>G133+G139</f>
        <v>1602</v>
      </c>
      <c r="H145" s="192">
        <f>F145+G145</f>
        <v>677109</v>
      </c>
    </row>
    <row r="146" spans="1:10" ht="12.75" customHeight="1">
      <c r="A146" s="561"/>
      <c r="B146" s="571"/>
      <c r="C146" s="579"/>
      <c r="D146" s="262"/>
      <c r="E146" s="194"/>
      <c r="F146" s="201">
        <f>F134</f>
        <v>2481</v>
      </c>
      <c r="G146" s="201"/>
      <c r="H146" s="196">
        <f>F146</f>
        <v>2481</v>
      </c>
    </row>
    <row r="147" spans="1:10" ht="12.75" customHeight="1">
      <c r="A147" s="561"/>
      <c r="B147" s="571"/>
      <c r="C147" s="579"/>
      <c r="D147" s="263" t="s">
        <v>92</v>
      </c>
      <c r="E147" s="198">
        <f>E145-E143</f>
        <v>-95</v>
      </c>
      <c r="F147" s="198">
        <f>F145-F143</f>
        <v>-97593</v>
      </c>
      <c r="G147" s="198">
        <f>G145-G143</f>
        <v>-98</v>
      </c>
      <c r="H147" s="200">
        <f>H145-H143</f>
        <v>-104891</v>
      </c>
    </row>
    <row r="148" spans="1:10" ht="12.75" customHeight="1">
      <c r="A148" s="561"/>
      <c r="B148" s="572"/>
      <c r="C148" s="580"/>
      <c r="D148" s="262"/>
      <c r="E148" s="194"/>
      <c r="F148" s="201">
        <f>F146</f>
        <v>2481</v>
      </c>
      <c r="G148" s="201"/>
      <c r="H148" s="196">
        <f>F148</f>
        <v>2481</v>
      </c>
    </row>
    <row r="149" spans="1:10" ht="12.75" customHeight="1">
      <c r="A149" s="561"/>
      <c r="B149" s="563" t="s">
        <v>93</v>
      </c>
      <c r="C149" s="581"/>
      <c r="D149" s="268" t="s">
        <v>90</v>
      </c>
      <c r="E149" s="203">
        <f>E143</f>
        <v>7200</v>
      </c>
      <c r="F149" s="203">
        <f>F131+F137+F125</f>
        <v>773100</v>
      </c>
      <c r="G149" s="203">
        <f>G143</f>
        <v>1700</v>
      </c>
      <c r="H149" s="321">
        <f>SUM(E149:G149)</f>
        <v>782000</v>
      </c>
    </row>
    <row r="150" spans="1:10" ht="12.75" customHeight="1">
      <c r="A150" s="561"/>
      <c r="B150" s="582"/>
      <c r="C150" s="583"/>
      <c r="D150" s="270"/>
      <c r="E150" s="206"/>
      <c r="F150" s="307" t="str">
        <f>F144</f>
        <v>&lt;2,481&gt;</v>
      </c>
      <c r="G150" s="207"/>
      <c r="H150" s="308">
        <f>H144</f>
        <v>0</v>
      </c>
    </row>
    <row r="151" spans="1:10" ht="12.75" customHeight="1">
      <c r="A151" s="561"/>
      <c r="B151" s="582"/>
      <c r="C151" s="583"/>
      <c r="D151" s="268" t="s">
        <v>91</v>
      </c>
      <c r="E151" s="203">
        <f>E145</f>
        <v>7105</v>
      </c>
      <c r="F151" s="203">
        <f>F145</f>
        <v>675507</v>
      </c>
      <c r="G151" s="203">
        <f>G145</f>
        <v>1602</v>
      </c>
      <c r="H151" s="322">
        <f>H133+H139</f>
        <v>684214</v>
      </c>
    </row>
    <row r="152" spans="1:10" ht="12.75" customHeight="1">
      <c r="A152" s="561"/>
      <c r="B152" s="582"/>
      <c r="C152" s="583"/>
      <c r="D152" s="270"/>
      <c r="E152" s="206"/>
      <c r="F152" s="207">
        <f>F146</f>
        <v>2481</v>
      </c>
      <c r="G152" s="207"/>
      <c r="H152" s="208">
        <f>F152</f>
        <v>2481</v>
      </c>
    </row>
    <row r="153" spans="1:10" ht="12.75" customHeight="1">
      <c r="A153" s="561"/>
      <c r="B153" s="582"/>
      <c r="C153" s="583"/>
      <c r="D153" s="268" t="s">
        <v>92</v>
      </c>
      <c r="E153" s="203">
        <f>E151-E149</f>
        <v>-95</v>
      </c>
      <c r="F153" s="203">
        <f>F151-F149</f>
        <v>-97593</v>
      </c>
      <c r="G153" s="203">
        <f>G151-G149</f>
        <v>-98</v>
      </c>
      <c r="H153" s="204">
        <f>H151-H149</f>
        <v>-97786</v>
      </c>
    </row>
    <row r="154" spans="1:10" ht="12.75" customHeight="1" thickBot="1">
      <c r="A154" s="569"/>
      <c r="B154" s="584"/>
      <c r="C154" s="585"/>
      <c r="D154" s="273"/>
      <c r="E154" s="225"/>
      <c r="F154" s="226">
        <f>F148</f>
        <v>2481</v>
      </c>
      <c r="G154" s="226"/>
      <c r="H154" s="227">
        <f>H152</f>
        <v>2481</v>
      </c>
    </row>
    <row r="155" spans="1:10" ht="12.75" customHeight="1">
      <c r="A155" s="547" t="s">
        <v>117</v>
      </c>
      <c r="B155" s="548"/>
      <c r="C155" s="549"/>
      <c r="D155" s="323" t="s">
        <v>90</v>
      </c>
      <c r="E155" s="324">
        <f>E47+E71+E95+E119+E149</f>
        <v>61486600</v>
      </c>
      <c r="F155" s="324">
        <f>F17+F95+F119+F149</f>
        <v>19645700</v>
      </c>
      <c r="G155" s="324">
        <f>G17+G47+G71+G95+G119+G149</f>
        <v>2960700</v>
      </c>
      <c r="H155" s="325">
        <f>SUM(E155:G155)</f>
        <v>84093000</v>
      </c>
    </row>
    <row r="156" spans="1:10" ht="12.75" customHeight="1">
      <c r="A156" s="550"/>
      <c r="B156" s="551"/>
      <c r="C156" s="552"/>
      <c r="D156" s="326"/>
      <c r="E156" s="327"/>
      <c r="F156" s="328">
        <v>6623000</v>
      </c>
      <c r="G156" s="328"/>
      <c r="H156" s="328">
        <f>F156</f>
        <v>6623000</v>
      </c>
    </row>
    <row r="157" spans="1:10" ht="12.75" customHeight="1">
      <c r="A157" s="550"/>
      <c r="B157" s="551"/>
      <c r="C157" s="552"/>
      <c r="D157" s="556" t="s">
        <v>91</v>
      </c>
      <c r="E157" s="329">
        <f>E49+E121+E151</f>
        <v>61485974</v>
      </c>
      <c r="F157" s="329">
        <f>F19+F97+F121+F151</f>
        <v>19248255</v>
      </c>
      <c r="G157" s="329">
        <f>G73+G121+G151</f>
        <v>2860840</v>
      </c>
      <c r="H157" s="330">
        <f>H19+H49+H73+H97+H121+H151</f>
        <v>83595069</v>
      </c>
    </row>
    <row r="158" spans="1:10" ht="12.75" customHeight="1">
      <c r="A158" s="550"/>
      <c r="B158" s="551"/>
      <c r="C158" s="552"/>
      <c r="D158" s="557"/>
      <c r="E158" s="331"/>
      <c r="F158" s="328">
        <v>6625843</v>
      </c>
      <c r="G158" s="332"/>
      <c r="H158" s="328" t="s">
        <v>118</v>
      </c>
    </row>
    <row r="159" spans="1:10" ht="12.75" customHeight="1">
      <c r="A159" s="550"/>
      <c r="B159" s="551"/>
      <c r="C159" s="552"/>
      <c r="D159" s="558" t="s">
        <v>92</v>
      </c>
      <c r="E159" s="324">
        <f>E157-E155</f>
        <v>-626</v>
      </c>
      <c r="F159" s="324">
        <f>F157-F155</f>
        <v>-397445</v>
      </c>
      <c r="G159" s="324">
        <f>G157-G155</f>
        <v>-99860</v>
      </c>
      <c r="H159" s="325">
        <f>H157-H155</f>
        <v>-497931</v>
      </c>
      <c r="J159" s="46"/>
    </row>
    <row r="160" spans="1:10" ht="12.75" customHeight="1" thickBot="1">
      <c r="A160" s="553"/>
      <c r="B160" s="554"/>
      <c r="C160" s="555"/>
      <c r="D160" s="559"/>
      <c r="E160" s="333"/>
      <c r="F160" s="334">
        <f>F158-F156</f>
        <v>2843</v>
      </c>
      <c r="G160" s="334"/>
      <c r="H160" s="334">
        <f>F160</f>
        <v>2843</v>
      </c>
    </row>
    <row r="161" spans="1:11" ht="18.75" customHeight="1"/>
    <row r="162" spans="1:11">
      <c r="A162" s="335"/>
      <c r="B162" s="335"/>
      <c r="C162" s="335"/>
      <c r="D162" s="335"/>
      <c r="E162" s="336">
        <f>E157-E121</f>
        <v>61480605</v>
      </c>
      <c r="F162" s="335"/>
      <c r="G162" s="336">
        <f>G157-G121</f>
        <v>1001602</v>
      </c>
      <c r="H162" s="336">
        <f>SUM(E162:G162)</f>
        <v>62482207</v>
      </c>
    </row>
    <row r="163" spans="1:11">
      <c r="B163" s="46"/>
      <c r="C163" s="46"/>
      <c r="D163" s="46"/>
      <c r="E163" s="46"/>
      <c r="F163" s="46"/>
      <c r="G163" s="46"/>
      <c r="H163" s="46"/>
      <c r="I163" s="46"/>
      <c r="J163" s="46"/>
      <c r="K163" s="46"/>
    </row>
    <row r="164" spans="1:11">
      <c r="B164" s="46"/>
      <c r="C164" s="46"/>
      <c r="D164" s="46"/>
      <c r="E164" s="46"/>
      <c r="F164" s="337"/>
      <c r="G164" s="46"/>
      <c r="H164" s="46"/>
      <c r="I164" s="46"/>
      <c r="J164" s="46"/>
      <c r="K164" s="46"/>
    </row>
    <row r="165" spans="1:11">
      <c r="B165" s="46"/>
      <c r="C165" s="46"/>
      <c r="D165" s="46"/>
      <c r="E165" s="46"/>
      <c r="F165" s="46"/>
      <c r="G165" s="46"/>
      <c r="H165" s="46"/>
      <c r="I165" s="46"/>
      <c r="J165" s="46"/>
      <c r="K165" s="46"/>
    </row>
    <row r="166" spans="1:11">
      <c r="B166" s="46"/>
      <c r="C166" s="46"/>
      <c r="D166" s="46"/>
      <c r="E166" s="46"/>
      <c r="F166" s="46"/>
      <c r="G166" s="46"/>
      <c r="H166" s="46"/>
      <c r="I166" s="46"/>
      <c r="J166" s="46"/>
      <c r="K166" s="46"/>
    </row>
  </sheetData>
  <mergeCells count="53">
    <mergeCell ref="A1:D1"/>
    <mergeCell ref="A2:B2"/>
    <mergeCell ref="A3:C3"/>
    <mergeCell ref="D3:D4"/>
    <mergeCell ref="E3:E4"/>
    <mergeCell ref="G3:G4"/>
    <mergeCell ref="H3:H4"/>
    <mergeCell ref="A5:A22"/>
    <mergeCell ref="B5:B16"/>
    <mergeCell ref="C5:C10"/>
    <mergeCell ref="C11:C16"/>
    <mergeCell ref="B17:C21"/>
    <mergeCell ref="F3:F4"/>
    <mergeCell ref="A23:A52"/>
    <mergeCell ref="B23:B46"/>
    <mergeCell ref="C23:C28"/>
    <mergeCell ref="C29:C34"/>
    <mergeCell ref="C35:C40"/>
    <mergeCell ref="C41:C46"/>
    <mergeCell ref="B47:C51"/>
    <mergeCell ref="A53:A58"/>
    <mergeCell ref="B53:B58"/>
    <mergeCell ref="C53:C58"/>
    <mergeCell ref="A59:A76"/>
    <mergeCell ref="B59:B70"/>
    <mergeCell ref="C59:C64"/>
    <mergeCell ref="C65:C70"/>
    <mergeCell ref="B71:C76"/>
    <mergeCell ref="A77:A100"/>
    <mergeCell ref="B77:B94"/>
    <mergeCell ref="C77:C81"/>
    <mergeCell ref="C83:C87"/>
    <mergeCell ref="C89:C93"/>
    <mergeCell ref="B95:C99"/>
    <mergeCell ref="A101:A106"/>
    <mergeCell ref="B101:B106"/>
    <mergeCell ref="C101:C106"/>
    <mergeCell ref="A107:A118"/>
    <mergeCell ref="B107:B118"/>
    <mergeCell ref="C107:C112"/>
    <mergeCell ref="C113:C118"/>
    <mergeCell ref="A155:C160"/>
    <mergeCell ref="D157:D158"/>
    <mergeCell ref="D159:D160"/>
    <mergeCell ref="A119:A124"/>
    <mergeCell ref="B119:C124"/>
    <mergeCell ref="A125:A154"/>
    <mergeCell ref="B125:B148"/>
    <mergeCell ref="C125:C130"/>
    <mergeCell ref="C131:C136"/>
    <mergeCell ref="C137:C142"/>
    <mergeCell ref="C143:C148"/>
    <mergeCell ref="B149:C154"/>
  </mergeCells>
  <phoneticPr fontId="4" type="noConversion"/>
  <pageMargins left="0.55000000000000004" right="0.49" top="0.62992125984251968" bottom="0.33" header="0.31496062992125984" footer="0.4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23"/>
  <sheetViews>
    <sheetView topLeftCell="A187" zoomScale="124" zoomScaleNormal="124" workbookViewId="0">
      <selection activeCell="H202" sqref="H202"/>
    </sheetView>
  </sheetViews>
  <sheetFormatPr defaultRowHeight="13.5"/>
  <cols>
    <col min="1" max="1" width="6.6640625" style="1" customWidth="1"/>
    <col min="2" max="2" width="7.88671875" style="1" customWidth="1"/>
    <col min="3" max="3" width="11" style="1" customWidth="1"/>
    <col min="4" max="4" width="5.6640625" style="1" customWidth="1"/>
    <col min="5" max="5" width="11" style="1" customWidth="1"/>
    <col min="6" max="6" width="11.21875" style="1" customWidth="1"/>
    <col min="7" max="7" width="10.109375" style="1" customWidth="1"/>
    <col min="8" max="8" width="11.77734375" style="46" customWidth="1"/>
    <col min="9" max="9" width="12.88671875" style="1" bestFit="1" customWidth="1"/>
    <col min="10" max="10" width="10.21875" style="1" bestFit="1" customWidth="1"/>
    <col min="11" max="235" width="8.88671875" style="1"/>
    <col min="236" max="236" width="6.6640625" style="1" customWidth="1"/>
    <col min="237" max="237" width="7.88671875" style="1" customWidth="1"/>
    <col min="238" max="238" width="11" style="1" customWidth="1"/>
    <col min="239" max="239" width="5.6640625" style="1" customWidth="1"/>
    <col min="240" max="240" width="11" style="1" customWidth="1"/>
    <col min="241" max="241" width="11.21875" style="1" customWidth="1"/>
    <col min="242" max="242" width="10.109375" style="1" customWidth="1"/>
    <col min="243" max="243" width="11.77734375" style="1" customWidth="1"/>
    <col min="244" max="244" width="6.77734375" style="1" customWidth="1"/>
    <col min="245" max="245" width="10.109375" style="1" bestFit="1" customWidth="1"/>
    <col min="246" max="491" width="8.88671875" style="1"/>
    <col min="492" max="492" width="6.6640625" style="1" customWidth="1"/>
    <col min="493" max="493" width="7.88671875" style="1" customWidth="1"/>
    <col min="494" max="494" width="11" style="1" customWidth="1"/>
    <col min="495" max="495" width="5.6640625" style="1" customWidth="1"/>
    <col min="496" max="496" width="11" style="1" customWidth="1"/>
    <col min="497" max="497" width="11.21875" style="1" customWidth="1"/>
    <col min="498" max="498" width="10.109375" style="1" customWidth="1"/>
    <col min="499" max="499" width="11.77734375" style="1" customWidth="1"/>
    <col min="500" max="500" width="6.77734375" style="1" customWidth="1"/>
    <col min="501" max="501" width="10.109375" style="1" bestFit="1" customWidth="1"/>
    <col min="502" max="747" width="8.88671875" style="1"/>
    <col min="748" max="748" width="6.6640625" style="1" customWidth="1"/>
    <col min="749" max="749" width="7.88671875" style="1" customWidth="1"/>
    <col min="750" max="750" width="11" style="1" customWidth="1"/>
    <col min="751" max="751" width="5.6640625" style="1" customWidth="1"/>
    <col min="752" max="752" width="11" style="1" customWidth="1"/>
    <col min="753" max="753" width="11.21875" style="1" customWidth="1"/>
    <col min="754" max="754" width="10.109375" style="1" customWidth="1"/>
    <col min="755" max="755" width="11.77734375" style="1" customWidth="1"/>
    <col min="756" max="756" width="6.77734375" style="1" customWidth="1"/>
    <col min="757" max="757" width="10.109375" style="1" bestFit="1" customWidth="1"/>
    <col min="758" max="1003" width="8.88671875" style="1"/>
    <col min="1004" max="1004" width="6.6640625" style="1" customWidth="1"/>
    <col min="1005" max="1005" width="7.88671875" style="1" customWidth="1"/>
    <col min="1006" max="1006" width="11" style="1" customWidth="1"/>
    <col min="1007" max="1007" width="5.6640625" style="1" customWidth="1"/>
    <col min="1008" max="1008" width="11" style="1" customWidth="1"/>
    <col min="1009" max="1009" width="11.21875" style="1" customWidth="1"/>
    <col min="1010" max="1010" width="10.109375" style="1" customWidth="1"/>
    <col min="1011" max="1011" width="11.77734375" style="1" customWidth="1"/>
    <col min="1012" max="1012" width="6.77734375" style="1" customWidth="1"/>
    <col min="1013" max="1013" width="10.109375" style="1" bestFit="1" customWidth="1"/>
    <col min="1014" max="1259" width="8.88671875" style="1"/>
    <col min="1260" max="1260" width="6.6640625" style="1" customWidth="1"/>
    <col min="1261" max="1261" width="7.88671875" style="1" customWidth="1"/>
    <col min="1262" max="1262" width="11" style="1" customWidth="1"/>
    <col min="1263" max="1263" width="5.6640625" style="1" customWidth="1"/>
    <col min="1264" max="1264" width="11" style="1" customWidth="1"/>
    <col min="1265" max="1265" width="11.21875" style="1" customWidth="1"/>
    <col min="1266" max="1266" width="10.109375" style="1" customWidth="1"/>
    <col min="1267" max="1267" width="11.77734375" style="1" customWidth="1"/>
    <col min="1268" max="1268" width="6.77734375" style="1" customWidth="1"/>
    <col min="1269" max="1269" width="10.109375" style="1" bestFit="1" customWidth="1"/>
    <col min="1270" max="1515" width="8.88671875" style="1"/>
    <col min="1516" max="1516" width="6.6640625" style="1" customWidth="1"/>
    <col min="1517" max="1517" width="7.88671875" style="1" customWidth="1"/>
    <col min="1518" max="1518" width="11" style="1" customWidth="1"/>
    <col min="1519" max="1519" width="5.6640625" style="1" customWidth="1"/>
    <col min="1520" max="1520" width="11" style="1" customWidth="1"/>
    <col min="1521" max="1521" width="11.21875" style="1" customWidth="1"/>
    <col min="1522" max="1522" width="10.109375" style="1" customWidth="1"/>
    <col min="1523" max="1523" width="11.77734375" style="1" customWidth="1"/>
    <col min="1524" max="1524" width="6.77734375" style="1" customWidth="1"/>
    <col min="1525" max="1525" width="10.109375" style="1" bestFit="1" customWidth="1"/>
    <col min="1526" max="1771" width="8.88671875" style="1"/>
    <col min="1772" max="1772" width="6.6640625" style="1" customWidth="1"/>
    <col min="1773" max="1773" width="7.88671875" style="1" customWidth="1"/>
    <col min="1774" max="1774" width="11" style="1" customWidth="1"/>
    <col min="1775" max="1775" width="5.6640625" style="1" customWidth="1"/>
    <col min="1776" max="1776" width="11" style="1" customWidth="1"/>
    <col min="1777" max="1777" width="11.21875" style="1" customWidth="1"/>
    <col min="1778" max="1778" width="10.109375" style="1" customWidth="1"/>
    <col min="1779" max="1779" width="11.77734375" style="1" customWidth="1"/>
    <col min="1780" max="1780" width="6.77734375" style="1" customWidth="1"/>
    <col min="1781" max="1781" width="10.109375" style="1" bestFit="1" customWidth="1"/>
    <col min="1782" max="2027" width="8.88671875" style="1"/>
    <col min="2028" max="2028" width="6.6640625" style="1" customWidth="1"/>
    <col min="2029" max="2029" width="7.88671875" style="1" customWidth="1"/>
    <col min="2030" max="2030" width="11" style="1" customWidth="1"/>
    <col min="2031" max="2031" width="5.6640625" style="1" customWidth="1"/>
    <col min="2032" max="2032" width="11" style="1" customWidth="1"/>
    <col min="2033" max="2033" width="11.21875" style="1" customWidth="1"/>
    <col min="2034" max="2034" width="10.109375" style="1" customWidth="1"/>
    <col min="2035" max="2035" width="11.77734375" style="1" customWidth="1"/>
    <col min="2036" max="2036" width="6.77734375" style="1" customWidth="1"/>
    <col min="2037" max="2037" width="10.109375" style="1" bestFit="1" customWidth="1"/>
    <col min="2038" max="2283" width="8.88671875" style="1"/>
    <col min="2284" max="2284" width="6.6640625" style="1" customWidth="1"/>
    <col min="2285" max="2285" width="7.88671875" style="1" customWidth="1"/>
    <col min="2286" max="2286" width="11" style="1" customWidth="1"/>
    <col min="2287" max="2287" width="5.6640625" style="1" customWidth="1"/>
    <col min="2288" max="2288" width="11" style="1" customWidth="1"/>
    <col min="2289" max="2289" width="11.21875" style="1" customWidth="1"/>
    <col min="2290" max="2290" width="10.109375" style="1" customWidth="1"/>
    <col min="2291" max="2291" width="11.77734375" style="1" customWidth="1"/>
    <col min="2292" max="2292" width="6.77734375" style="1" customWidth="1"/>
    <col min="2293" max="2293" width="10.109375" style="1" bestFit="1" customWidth="1"/>
    <col min="2294" max="2539" width="8.88671875" style="1"/>
    <col min="2540" max="2540" width="6.6640625" style="1" customWidth="1"/>
    <col min="2541" max="2541" width="7.88671875" style="1" customWidth="1"/>
    <col min="2542" max="2542" width="11" style="1" customWidth="1"/>
    <col min="2543" max="2543" width="5.6640625" style="1" customWidth="1"/>
    <col min="2544" max="2544" width="11" style="1" customWidth="1"/>
    <col min="2545" max="2545" width="11.21875" style="1" customWidth="1"/>
    <col min="2546" max="2546" width="10.109375" style="1" customWidth="1"/>
    <col min="2547" max="2547" width="11.77734375" style="1" customWidth="1"/>
    <col min="2548" max="2548" width="6.77734375" style="1" customWidth="1"/>
    <col min="2549" max="2549" width="10.109375" style="1" bestFit="1" customWidth="1"/>
    <col min="2550" max="2795" width="8.88671875" style="1"/>
    <col min="2796" max="2796" width="6.6640625" style="1" customWidth="1"/>
    <col min="2797" max="2797" width="7.88671875" style="1" customWidth="1"/>
    <col min="2798" max="2798" width="11" style="1" customWidth="1"/>
    <col min="2799" max="2799" width="5.6640625" style="1" customWidth="1"/>
    <col min="2800" max="2800" width="11" style="1" customWidth="1"/>
    <col min="2801" max="2801" width="11.21875" style="1" customWidth="1"/>
    <col min="2802" max="2802" width="10.109375" style="1" customWidth="1"/>
    <col min="2803" max="2803" width="11.77734375" style="1" customWidth="1"/>
    <col min="2804" max="2804" width="6.77734375" style="1" customWidth="1"/>
    <col min="2805" max="2805" width="10.109375" style="1" bestFit="1" customWidth="1"/>
    <col min="2806" max="3051" width="8.88671875" style="1"/>
    <col min="3052" max="3052" width="6.6640625" style="1" customWidth="1"/>
    <col min="3053" max="3053" width="7.88671875" style="1" customWidth="1"/>
    <col min="3054" max="3054" width="11" style="1" customWidth="1"/>
    <col min="3055" max="3055" width="5.6640625" style="1" customWidth="1"/>
    <col min="3056" max="3056" width="11" style="1" customWidth="1"/>
    <col min="3057" max="3057" width="11.21875" style="1" customWidth="1"/>
    <col min="3058" max="3058" width="10.109375" style="1" customWidth="1"/>
    <col min="3059" max="3059" width="11.77734375" style="1" customWidth="1"/>
    <col min="3060" max="3060" width="6.77734375" style="1" customWidth="1"/>
    <col min="3061" max="3061" width="10.109375" style="1" bestFit="1" customWidth="1"/>
    <col min="3062" max="3307" width="8.88671875" style="1"/>
    <col min="3308" max="3308" width="6.6640625" style="1" customWidth="1"/>
    <col min="3309" max="3309" width="7.88671875" style="1" customWidth="1"/>
    <col min="3310" max="3310" width="11" style="1" customWidth="1"/>
    <col min="3311" max="3311" width="5.6640625" style="1" customWidth="1"/>
    <col min="3312" max="3312" width="11" style="1" customWidth="1"/>
    <col min="3313" max="3313" width="11.21875" style="1" customWidth="1"/>
    <col min="3314" max="3314" width="10.109375" style="1" customWidth="1"/>
    <col min="3315" max="3315" width="11.77734375" style="1" customWidth="1"/>
    <col min="3316" max="3316" width="6.77734375" style="1" customWidth="1"/>
    <col min="3317" max="3317" width="10.109375" style="1" bestFit="1" customWidth="1"/>
    <col min="3318" max="3563" width="8.88671875" style="1"/>
    <col min="3564" max="3564" width="6.6640625" style="1" customWidth="1"/>
    <col min="3565" max="3565" width="7.88671875" style="1" customWidth="1"/>
    <col min="3566" max="3566" width="11" style="1" customWidth="1"/>
    <col min="3567" max="3567" width="5.6640625" style="1" customWidth="1"/>
    <col min="3568" max="3568" width="11" style="1" customWidth="1"/>
    <col min="3569" max="3569" width="11.21875" style="1" customWidth="1"/>
    <col min="3570" max="3570" width="10.109375" style="1" customWidth="1"/>
    <col min="3571" max="3571" width="11.77734375" style="1" customWidth="1"/>
    <col min="3572" max="3572" width="6.77734375" style="1" customWidth="1"/>
    <col min="3573" max="3573" width="10.109375" style="1" bestFit="1" customWidth="1"/>
    <col min="3574" max="3819" width="8.88671875" style="1"/>
    <col min="3820" max="3820" width="6.6640625" style="1" customWidth="1"/>
    <col min="3821" max="3821" width="7.88671875" style="1" customWidth="1"/>
    <col min="3822" max="3822" width="11" style="1" customWidth="1"/>
    <col min="3823" max="3823" width="5.6640625" style="1" customWidth="1"/>
    <col min="3824" max="3824" width="11" style="1" customWidth="1"/>
    <col min="3825" max="3825" width="11.21875" style="1" customWidth="1"/>
    <col min="3826" max="3826" width="10.109375" style="1" customWidth="1"/>
    <col min="3827" max="3827" width="11.77734375" style="1" customWidth="1"/>
    <col min="3828" max="3828" width="6.77734375" style="1" customWidth="1"/>
    <col min="3829" max="3829" width="10.109375" style="1" bestFit="1" customWidth="1"/>
    <col min="3830" max="4075" width="8.88671875" style="1"/>
    <col min="4076" max="4076" width="6.6640625" style="1" customWidth="1"/>
    <col min="4077" max="4077" width="7.88671875" style="1" customWidth="1"/>
    <col min="4078" max="4078" width="11" style="1" customWidth="1"/>
    <col min="4079" max="4079" width="5.6640625" style="1" customWidth="1"/>
    <col min="4080" max="4080" width="11" style="1" customWidth="1"/>
    <col min="4081" max="4081" width="11.21875" style="1" customWidth="1"/>
    <col min="4082" max="4082" width="10.109375" style="1" customWidth="1"/>
    <col min="4083" max="4083" width="11.77734375" style="1" customWidth="1"/>
    <col min="4084" max="4084" width="6.77734375" style="1" customWidth="1"/>
    <col min="4085" max="4085" width="10.109375" style="1" bestFit="1" customWidth="1"/>
    <col min="4086" max="4331" width="8.88671875" style="1"/>
    <col min="4332" max="4332" width="6.6640625" style="1" customWidth="1"/>
    <col min="4333" max="4333" width="7.88671875" style="1" customWidth="1"/>
    <col min="4334" max="4334" width="11" style="1" customWidth="1"/>
    <col min="4335" max="4335" width="5.6640625" style="1" customWidth="1"/>
    <col min="4336" max="4336" width="11" style="1" customWidth="1"/>
    <col min="4337" max="4337" width="11.21875" style="1" customWidth="1"/>
    <col min="4338" max="4338" width="10.109375" style="1" customWidth="1"/>
    <col min="4339" max="4339" width="11.77734375" style="1" customWidth="1"/>
    <col min="4340" max="4340" width="6.77734375" style="1" customWidth="1"/>
    <col min="4341" max="4341" width="10.109375" style="1" bestFit="1" customWidth="1"/>
    <col min="4342" max="4587" width="8.88671875" style="1"/>
    <col min="4588" max="4588" width="6.6640625" style="1" customWidth="1"/>
    <col min="4589" max="4589" width="7.88671875" style="1" customWidth="1"/>
    <col min="4590" max="4590" width="11" style="1" customWidth="1"/>
    <col min="4591" max="4591" width="5.6640625" style="1" customWidth="1"/>
    <col min="4592" max="4592" width="11" style="1" customWidth="1"/>
    <col min="4593" max="4593" width="11.21875" style="1" customWidth="1"/>
    <col min="4594" max="4594" width="10.109375" style="1" customWidth="1"/>
    <col min="4595" max="4595" width="11.77734375" style="1" customWidth="1"/>
    <col min="4596" max="4596" width="6.77734375" style="1" customWidth="1"/>
    <col min="4597" max="4597" width="10.109375" style="1" bestFit="1" customWidth="1"/>
    <col min="4598" max="4843" width="8.88671875" style="1"/>
    <col min="4844" max="4844" width="6.6640625" style="1" customWidth="1"/>
    <col min="4845" max="4845" width="7.88671875" style="1" customWidth="1"/>
    <col min="4846" max="4846" width="11" style="1" customWidth="1"/>
    <col min="4847" max="4847" width="5.6640625" style="1" customWidth="1"/>
    <col min="4848" max="4848" width="11" style="1" customWidth="1"/>
    <col min="4849" max="4849" width="11.21875" style="1" customWidth="1"/>
    <col min="4850" max="4850" width="10.109375" style="1" customWidth="1"/>
    <col min="4851" max="4851" width="11.77734375" style="1" customWidth="1"/>
    <col min="4852" max="4852" width="6.77734375" style="1" customWidth="1"/>
    <col min="4853" max="4853" width="10.109375" style="1" bestFit="1" customWidth="1"/>
    <col min="4854" max="5099" width="8.88671875" style="1"/>
    <col min="5100" max="5100" width="6.6640625" style="1" customWidth="1"/>
    <col min="5101" max="5101" width="7.88671875" style="1" customWidth="1"/>
    <col min="5102" max="5102" width="11" style="1" customWidth="1"/>
    <col min="5103" max="5103" width="5.6640625" style="1" customWidth="1"/>
    <col min="5104" max="5104" width="11" style="1" customWidth="1"/>
    <col min="5105" max="5105" width="11.21875" style="1" customWidth="1"/>
    <col min="5106" max="5106" width="10.109375" style="1" customWidth="1"/>
    <col min="5107" max="5107" width="11.77734375" style="1" customWidth="1"/>
    <col min="5108" max="5108" width="6.77734375" style="1" customWidth="1"/>
    <col min="5109" max="5109" width="10.109375" style="1" bestFit="1" customWidth="1"/>
    <col min="5110" max="5355" width="8.88671875" style="1"/>
    <col min="5356" max="5356" width="6.6640625" style="1" customWidth="1"/>
    <col min="5357" max="5357" width="7.88671875" style="1" customWidth="1"/>
    <col min="5358" max="5358" width="11" style="1" customWidth="1"/>
    <col min="5359" max="5359" width="5.6640625" style="1" customWidth="1"/>
    <col min="5360" max="5360" width="11" style="1" customWidth="1"/>
    <col min="5361" max="5361" width="11.21875" style="1" customWidth="1"/>
    <col min="5362" max="5362" width="10.109375" style="1" customWidth="1"/>
    <col min="5363" max="5363" width="11.77734375" style="1" customWidth="1"/>
    <col min="5364" max="5364" width="6.77734375" style="1" customWidth="1"/>
    <col min="5365" max="5365" width="10.109375" style="1" bestFit="1" customWidth="1"/>
    <col min="5366" max="5611" width="8.88671875" style="1"/>
    <col min="5612" max="5612" width="6.6640625" style="1" customWidth="1"/>
    <col min="5613" max="5613" width="7.88671875" style="1" customWidth="1"/>
    <col min="5614" max="5614" width="11" style="1" customWidth="1"/>
    <col min="5615" max="5615" width="5.6640625" style="1" customWidth="1"/>
    <col min="5616" max="5616" width="11" style="1" customWidth="1"/>
    <col min="5617" max="5617" width="11.21875" style="1" customWidth="1"/>
    <col min="5618" max="5618" width="10.109375" style="1" customWidth="1"/>
    <col min="5619" max="5619" width="11.77734375" style="1" customWidth="1"/>
    <col min="5620" max="5620" width="6.77734375" style="1" customWidth="1"/>
    <col min="5621" max="5621" width="10.109375" style="1" bestFit="1" customWidth="1"/>
    <col min="5622" max="5867" width="8.88671875" style="1"/>
    <col min="5868" max="5868" width="6.6640625" style="1" customWidth="1"/>
    <col min="5869" max="5869" width="7.88671875" style="1" customWidth="1"/>
    <col min="5870" max="5870" width="11" style="1" customWidth="1"/>
    <col min="5871" max="5871" width="5.6640625" style="1" customWidth="1"/>
    <col min="5872" max="5872" width="11" style="1" customWidth="1"/>
    <col min="5873" max="5873" width="11.21875" style="1" customWidth="1"/>
    <col min="5874" max="5874" width="10.109375" style="1" customWidth="1"/>
    <col min="5875" max="5875" width="11.77734375" style="1" customWidth="1"/>
    <col min="5876" max="5876" width="6.77734375" style="1" customWidth="1"/>
    <col min="5877" max="5877" width="10.109375" style="1" bestFit="1" customWidth="1"/>
    <col min="5878" max="6123" width="8.88671875" style="1"/>
    <col min="6124" max="6124" width="6.6640625" style="1" customWidth="1"/>
    <col min="6125" max="6125" width="7.88671875" style="1" customWidth="1"/>
    <col min="6126" max="6126" width="11" style="1" customWidth="1"/>
    <col min="6127" max="6127" width="5.6640625" style="1" customWidth="1"/>
    <col min="6128" max="6128" width="11" style="1" customWidth="1"/>
    <col min="6129" max="6129" width="11.21875" style="1" customWidth="1"/>
    <col min="6130" max="6130" width="10.109375" style="1" customWidth="1"/>
    <col min="6131" max="6131" width="11.77734375" style="1" customWidth="1"/>
    <col min="6132" max="6132" width="6.77734375" style="1" customWidth="1"/>
    <col min="6133" max="6133" width="10.109375" style="1" bestFit="1" customWidth="1"/>
    <col min="6134" max="6379" width="8.88671875" style="1"/>
    <col min="6380" max="6380" width="6.6640625" style="1" customWidth="1"/>
    <col min="6381" max="6381" width="7.88671875" style="1" customWidth="1"/>
    <col min="6382" max="6382" width="11" style="1" customWidth="1"/>
    <col min="6383" max="6383" width="5.6640625" style="1" customWidth="1"/>
    <col min="6384" max="6384" width="11" style="1" customWidth="1"/>
    <col min="6385" max="6385" width="11.21875" style="1" customWidth="1"/>
    <col min="6386" max="6386" width="10.109375" style="1" customWidth="1"/>
    <col min="6387" max="6387" width="11.77734375" style="1" customWidth="1"/>
    <col min="6388" max="6388" width="6.77734375" style="1" customWidth="1"/>
    <col min="6389" max="6389" width="10.109375" style="1" bestFit="1" customWidth="1"/>
    <col min="6390" max="6635" width="8.88671875" style="1"/>
    <col min="6636" max="6636" width="6.6640625" style="1" customWidth="1"/>
    <col min="6637" max="6637" width="7.88671875" style="1" customWidth="1"/>
    <col min="6638" max="6638" width="11" style="1" customWidth="1"/>
    <col min="6639" max="6639" width="5.6640625" style="1" customWidth="1"/>
    <col min="6640" max="6640" width="11" style="1" customWidth="1"/>
    <col min="6641" max="6641" width="11.21875" style="1" customWidth="1"/>
    <col min="6642" max="6642" width="10.109375" style="1" customWidth="1"/>
    <col min="6643" max="6643" width="11.77734375" style="1" customWidth="1"/>
    <col min="6644" max="6644" width="6.77734375" style="1" customWidth="1"/>
    <col min="6645" max="6645" width="10.109375" style="1" bestFit="1" customWidth="1"/>
    <col min="6646" max="6891" width="8.88671875" style="1"/>
    <col min="6892" max="6892" width="6.6640625" style="1" customWidth="1"/>
    <col min="6893" max="6893" width="7.88671875" style="1" customWidth="1"/>
    <col min="6894" max="6894" width="11" style="1" customWidth="1"/>
    <col min="6895" max="6895" width="5.6640625" style="1" customWidth="1"/>
    <col min="6896" max="6896" width="11" style="1" customWidth="1"/>
    <col min="6897" max="6897" width="11.21875" style="1" customWidth="1"/>
    <col min="6898" max="6898" width="10.109375" style="1" customWidth="1"/>
    <col min="6899" max="6899" width="11.77734375" style="1" customWidth="1"/>
    <col min="6900" max="6900" width="6.77734375" style="1" customWidth="1"/>
    <col min="6901" max="6901" width="10.109375" style="1" bestFit="1" customWidth="1"/>
    <col min="6902" max="7147" width="8.88671875" style="1"/>
    <col min="7148" max="7148" width="6.6640625" style="1" customWidth="1"/>
    <col min="7149" max="7149" width="7.88671875" style="1" customWidth="1"/>
    <col min="7150" max="7150" width="11" style="1" customWidth="1"/>
    <col min="7151" max="7151" width="5.6640625" style="1" customWidth="1"/>
    <col min="7152" max="7152" width="11" style="1" customWidth="1"/>
    <col min="7153" max="7153" width="11.21875" style="1" customWidth="1"/>
    <col min="7154" max="7154" width="10.109375" style="1" customWidth="1"/>
    <col min="7155" max="7155" width="11.77734375" style="1" customWidth="1"/>
    <col min="7156" max="7156" width="6.77734375" style="1" customWidth="1"/>
    <col min="7157" max="7157" width="10.109375" style="1" bestFit="1" customWidth="1"/>
    <col min="7158" max="7403" width="8.88671875" style="1"/>
    <col min="7404" max="7404" width="6.6640625" style="1" customWidth="1"/>
    <col min="7405" max="7405" width="7.88671875" style="1" customWidth="1"/>
    <col min="7406" max="7406" width="11" style="1" customWidth="1"/>
    <col min="7407" max="7407" width="5.6640625" style="1" customWidth="1"/>
    <col min="7408" max="7408" width="11" style="1" customWidth="1"/>
    <col min="7409" max="7409" width="11.21875" style="1" customWidth="1"/>
    <col min="7410" max="7410" width="10.109375" style="1" customWidth="1"/>
    <col min="7411" max="7411" width="11.77734375" style="1" customWidth="1"/>
    <col min="7412" max="7412" width="6.77734375" style="1" customWidth="1"/>
    <col min="7413" max="7413" width="10.109375" style="1" bestFit="1" customWidth="1"/>
    <col min="7414" max="7659" width="8.88671875" style="1"/>
    <col min="7660" max="7660" width="6.6640625" style="1" customWidth="1"/>
    <col min="7661" max="7661" width="7.88671875" style="1" customWidth="1"/>
    <col min="7662" max="7662" width="11" style="1" customWidth="1"/>
    <col min="7663" max="7663" width="5.6640625" style="1" customWidth="1"/>
    <col min="7664" max="7664" width="11" style="1" customWidth="1"/>
    <col min="7665" max="7665" width="11.21875" style="1" customWidth="1"/>
    <col min="7666" max="7666" width="10.109375" style="1" customWidth="1"/>
    <col min="7667" max="7667" width="11.77734375" style="1" customWidth="1"/>
    <col min="7668" max="7668" width="6.77734375" style="1" customWidth="1"/>
    <col min="7669" max="7669" width="10.109375" style="1" bestFit="1" customWidth="1"/>
    <col min="7670" max="7915" width="8.88671875" style="1"/>
    <col min="7916" max="7916" width="6.6640625" style="1" customWidth="1"/>
    <col min="7917" max="7917" width="7.88671875" style="1" customWidth="1"/>
    <col min="7918" max="7918" width="11" style="1" customWidth="1"/>
    <col min="7919" max="7919" width="5.6640625" style="1" customWidth="1"/>
    <col min="7920" max="7920" width="11" style="1" customWidth="1"/>
    <col min="7921" max="7921" width="11.21875" style="1" customWidth="1"/>
    <col min="7922" max="7922" width="10.109375" style="1" customWidth="1"/>
    <col min="7923" max="7923" width="11.77734375" style="1" customWidth="1"/>
    <col min="7924" max="7924" width="6.77734375" style="1" customWidth="1"/>
    <col min="7925" max="7925" width="10.109375" style="1" bestFit="1" customWidth="1"/>
    <col min="7926" max="8171" width="8.88671875" style="1"/>
    <col min="8172" max="8172" width="6.6640625" style="1" customWidth="1"/>
    <col min="8173" max="8173" width="7.88671875" style="1" customWidth="1"/>
    <col min="8174" max="8174" width="11" style="1" customWidth="1"/>
    <col min="8175" max="8175" width="5.6640625" style="1" customWidth="1"/>
    <col min="8176" max="8176" width="11" style="1" customWidth="1"/>
    <col min="8177" max="8177" width="11.21875" style="1" customWidth="1"/>
    <col min="8178" max="8178" width="10.109375" style="1" customWidth="1"/>
    <col min="8179" max="8179" width="11.77734375" style="1" customWidth="1"/>
    <col min="8180" max="8180" width="6.77734375" style="1" customWidth="1"/>
    <col min="8181" max="8181" width="10.109375" style="1" bestFit="1" customWidth="1"/>
    <col min="8182" max="8427" width="8.88671875" style="1"/>
    <col min="8428" max="8428" width="6.6640625" style="1" customWidth="1"/>
    <col min="8429" max="8429" width="7.88671875" style="1" customWidth="1"/>
    <col min="8430" max="8430" width="11" style="1" customWidth="1"/>
    <col min="8431" max="8431" width="5.6640625" style="1" customWidth="1"/>
    <col min="8432" max="8432" width="11" style="1" customWidth="1"/>
    <col min="8433" max="8433" width="11.21875" style="1" customWidth="1"/>
    <col min="8434" max="8434" width="10.109375" style="1" customWidth="1"/>
    <col min="8435" max="8435" width="11.77734375" style="1" customWidth="1"/>
    <col min="8436" max="8436" width="6.77734375" style="1" customWidth="1"/>
    <col min="8437" max="8437" width="10.109375" style="1" bestFit="1" customWidth="1"/>
    <col min="8438" max="8683" width="8.88671875" style="1"/>
    <col min="8684" max="8684" width="6.6640625" style="1" customWidth="1"/>
    <col min="8685" max="8685" width="7.88671875" style="1" customWidth="1"/>
    <col min="8686" max="8686" width="11" style="1" customWidth="1"/>
    <col min="8687" max="8687" width="5.6640625" style="1" customWidth="1"/>
    <col min="8688" max="8688" width="11" style="1" customWidth="1"/>
    <col min="8689" max="8689" width="11.21875" style="1" customWidth="1"/>
    <col min="8690" max="8690" width="10.109375" style="1" customWidth="1"/>
    <col min="8691" max="8691" width="11.77734375" style="1" customWidth="1"/>
    <col min="8692" max="8692" width="6.77734375" style="1" customWidth="1"/>
    <col min="8693" max="8693" width="10.109375" style="1" bestFit="1" customWidth="1"/>
    <col min="8694" max="8939" width="8.88671875" style="1"/>
    <col min="8940" max="8940" width="6.6640625" style="1" customWidth="1"/>
    <col min="8941" max="8941" width="7.88671875" style="1" customWidth="1"/>
    <col min="8942" max="8942" width="11" style="1" customWidth="1"/>
    <col min="8943" max="8943" width="5.6640625" style="1" customWidth="1"/>
    <col min="8944" max="8944" width="11" style="1" customWidth="1"/>
    <col min="8945" max="8945" width="11.21875" style="1" customWidth="1"/>
    <col min="8946" max="8946" width="10.109375" style="1" customWidth="1"/>
    <col min="8947" max="8947" width="11.77734375" style="1" customWidth="1"/>
    <col min="8948" max="8948" width="6.77734375" style="1" customWidth="1"/>
    <col min="8949" max="8949" width="10.109375" style="1" bestFit="1" customWidth="1"/>
    <col min="8950" max="9195" width="8.88671875" style="1"/>
    <col min="9196" max="9196" width="6.6640625" style="1" customWidth="1"/>
    <col min="9197" max="9197" width="7.88671875" style="1" customWidth="1"/>
    <col min="9198" max="9198" width="11" style="1" customWidth="1"/>
    <col min="9199" max="9199" width="5.6640625" style="1" customWidth="1"/>
    <col min="9200" max="9200" width="11" style="1" customWidth="1"/>
    <col min="9201" max="9201" width="11.21875" style="1" customWidth="1"/>
    <col min="9202" max="9202" width="10.109375" style="1" customWidth="1"/>
    <col min="9203" max="9203" width="11.77734375" style="1" customWidth="1"/>
    <col min="9204" max="9204" width="6.77734375" style="1" customWidth="1"/>
    <col min="9205" max="9205" width="10.109375" style="1" bestFit="1" customWidth="1"/>
    <col min="9206" max="9451" width="8.88671875" style="1"/>
    <col min="9452" max="9452" width="6.6640625" style="1" customWidth="1"/>
    <col min="9453" max="9453" width="7.88671875" style="1" customWidth="1"/>
    <col min="9454" max="9454" width="11" style="1" customWidth="1"/>
    <col min="9455" max="9455" width="5.6640625" style="1" customWidth="1"/>
    <col min="9456" max="9456" width="11" style="1" customWidth="1"/>
    <col min="9457" max="9457" width="11.21875" style="1" customWidth="1"/>
    <col min="9458" max="9458" width="10.109375" style="1" customWidth="1"/>
    <col min="9459" max="9459" width="11.77734375" style="1" customWidth="1"/>
    <col min="9460" max="9460" width="6.77734375" style="1" customWidth="1"/>
    <col min="9461" max="9461" width="10.109375" style="1" bestFit="1" customWidth="1"/>
    <col min="9462" max="9707" width="8.88671875" style="1"/>
    <col min="9708" max="9708" width="6.6640625" style="1" customWidth="1"/>
    <col min="9709" max="9709" width="7.88671875" style="1" customWidth="1"/>
    <col min="9710" max="9710" width="11" style="1" customWidth="1"/>
    <col min="9711" max="9711" width="5.6640625" style="1" customWidth="1"/>
    <col min="9712" max="9712" width="11" style="1" customWidth="1"/>
    <col min="9713" max="9713" width="11.21875" style="1" customWidth="1"/>
    <col min="9714" max="9714" width="10.109375" style="1" customWidth="1"/>
    <col min="9715" max="9715" width="11.77734375" style="1" customWidth="1"/>
    <col min="9716" max="9716" width="6.77734375" style="1" customWidth="1"/>
    <col min="9717" max="9717" width="10.109375" style="1" bestFit="1" customWidth="1"/>
    <col min="9718" max="9963" width="8.88671875" style="1"/>
    <col min="9964" max="9964" width="6.6640625" style="1" customWidth="1"/>
    <col min="9965" max="9965" width="7.88671875" style="1" customWidth="1"/>
    <col min="9966" max="9966" width="11" style="1" customWidth="1"/>
    <col min="9967" max="9967" width="5.6640625" style="1" customWidth="1"/>
    <col min="9968" max="9968" width="11" style="1" customWidth="1"/>
    <col min="9969" max="9969" width="11.21875" style="1" customWidth="1"/>
    <col min="9970" max="9970" width="10.109375" style="1" customWidth="1"/>
    <col min="9971" max="9971" width="11.77734375" style="1" customWidth="1"/>
    <col min="9972" max="9972" width="6.77734375" style="1" customWidth="1"/>
    <col min="9973" max="9973" width="10.109375" style="1" bestFit="1" customWidth="1"/>
    <col min="9974" max="10219" width="8.88671875" style="1"/>
    <col min="10220" max="10220" width="6.6640625" style="1" customWidth="1"/>
    <col min="10221" max="10221" width="7.88671875" style="1" customWidth="1"/>
    <col min="10222" max="10222" width="11" style="1" customWidth="1"/>
    <col min="10223" max="10223" width="5.6640625" style="1" customWidth="1"/>
    <col min="10224" max="10224" width="11" style="1" customWidth="1"/>
    <col min="10225" max="10225" width="11.21875" style="1" customWidth="1"/>
    <col min="10226" max="10226" width="10.109375" style="1" customWidth="1"/>
    <col min="10227" max="10227" width="11.77734375" style="1" customWidth="1"/>
    <col min="10228" max="10228" width="6.77734375" style="1" customWidth="1"/>
    <col min="10229" max="10229" width="10.109375" style="1" bestFit="1" customWidth="1"/>
    <col min="10230" max="10475" width="8.88671875" style="1"/>
    <col min="10476" max="10476" width="6.6640625" style="1" customWidth="1"/>
    <col min="10477" max="10477" width="7.88671875" style="1" customWidth="1"/>
    <col min="10478" max="10478" width="11" style="1" customWidth="1"/>
    <col min="10479" max="10479" width="5.6640625" style="1" customWidth="1"/>
    <col min="10480" max="10480" width="11" style="1" customWidth="1"/>
    <col min="10481" max="10481" width="11.21875" style="1" customWidth="1"/>
    <col min="10482" max="10482" width="10.109375" style="1" customWidth="1"/>
    <col min="10483" max="10483" width="11.77734375" style="1" customWidth="1"/>
    <col min="10484" max="10484" width="6.77734375" style="1" customWidth="1"/>
    <col min="10485" max="10485" width="10.109375" style="1" bestFit="1" customWidth="1"/>
    <col min="10486" max="10731" width="8.88671875" style="1"/>
    <col min="10732" max="10732" width="6.6640625" style="1" customWidth="1"/>
    <col min="10733" max="10733" width="7.88671875" style="1" customWidth="1"/>
    <col min="10734" max="10734" width="11" style="1" customWidth="1"/>
    <col min="10735" max="10735" width="5.6640625" style="1" customWidth="1"/>
    <col min="10736" max="10736" width="11" style="1" customWidth="1"/>
    <col min="10737" max="10737" width="11.21875" style="1" customWidth="1"/>
    <col min="10738" max="10738" width="10.109375" style="1" customWidth="1"/>
    <col min="10739" max="10739" width="11.77734375" style="1" customWidth="1"/>
    <col min="10740" max="10740" width="6.77734375" style="1" customWidth="1"/>
    <col min="10741" max="10741" width="10.109375" style="1" bestFit="1" customWidth="1"/>
    <col min="10742" max="10987" width="8.88671875" style="1"/>
    <col min="10988" max="10988" width="6.6640625" style="1" customWidth="1"/>
    <col min="10989" max="10989" width="7.88671875" style="1" customWidth="1"/>
    <col min="10990" max="10990" width="11" style="1" customWidth="1"/>
    <col min="10991" max="10991" width="5.6640625" style="1" customWidth="1"/>
    <col min="10992" max="10992" width="11" style="1" customWidth="1"/>
    <col min="10993" max="10993" width="11.21875" style="1" customWidth="1"/>
    <col min="10994" max="10994" width="10.109375" style="1" customWidth="1"/>
    <col min="10995" max="10995" width="11.77734375" style="1" customWidth="1"/>
    <col min="10996" max="10996" width="6.77734375" style="1" customWidth="1"/>
    <col min="10997" max="10997" width="10.109375" style="1" bestFit="1" customWidth="1"/>
    <col min="10998" max="11243" width="8.88671875" style="1"/>
    <col min="11244" max="11244" width="6.6640625" style="1" customWidth="1"/>
    <col min="11245" max="11245" width="7.88671875" style="1" customWidth="1"/>
    <col min="11246" max="11246" width="11" style="1" customWidth="1"/>
    <col min="11247" max="11247" width="5.6640625" style="1" customWidth="1"/>
    <col min="11248" max="11248" width="11" style="1" customWidth="1"/>
    <col min="11249" max="11249" width="11.21875" style="1" customWidth="1"/>
    <col min="11250" max="11250" width="10.109375" style="1" customWidth="1"/>
    <col min="11251" max="11251" width="11.77734375" style="1" customWidth="1"/>
    <col min="11252" max="11252" width="6.77734375" style="1" customWidth="1"/>
    <col min="11253" max="11253" width="10.109375" style="1" bestFit="1" customWidth="1"/>
    <col min="11254" max="11499" width="8.88671875" style="1"/>
    <col min="11500" max="11500" width="6.6640625" style="1" customWidth="1"/>
    <col min="11501" max="11501" width="7.88671875" style="1" customWidth="1"/>
    <col min="11502" max="11502" width="11" style="1" customWidth="1"/>
    <col min="11503" max="11503" width="5.6640625" style="1" customWidth="1"/>
    <col min="11504" max="11504" width="11" style="1" customWidth="1"/>
    <col min="11505" max="11505" width="11.21875" style="1" customWidth="1"/>
    <col min="11506" max="11506" width="10.109375" style="1" customWidth="1"/>
    <col min="11507" max="11507" width="11.77734375" style="1" customWidth="1"/>
    <col min="11508" max="11508" width="6.77734375" style="1" customWidth="1"/>
    <col min="11509" max="11509" width="10.109375" style="1" bestFit="1" customWidth="1"/>
    <col min="11510" max="11755" width="8.88671875" style="1"/>
    <col min="11756" max="11756" width="6.6640625" style="1" customWidth="1"/>
    <col min="11757" max="11757" width="7.88671875" style="1" customWidth="1"/>
    <col min="11758" max="11758" width="11" style="1" customWidth="1"/>
    <col min="11759" max="11759" width="5.6640625" style="1" customWidth="1"/>
    <col min="11760" max="11760" width="11" style="1" customWidth="1"/>
    <col min="11761" max="11761" width="11.21875" style="1" customWidth="1"/>
    <col min="11762" max="11762" width="10.109375" style="1" customWidth="1"/>
    <col min="11763" max="11763" width="11.77734375" style="1" customWidth="1"/>
    <col min="11764" max="11764" width="6.77734375" style="1" customWidth="1"/>
    <col min="11765" max="11765" width="10.109375" style="1" bestFit="1" customWidth="1"/>
    <col min="11766" max="12011" width="8.88671875" style="1"/>
    <col min="12012" max="12012" width="6.6640625" style="1" customWidth="1"/>
    <col min="12013" max="12013" width="7.88671875" style="1" customWidth="1"/>
    <col min="12014" max="12014" width="11" style="1" customWidth="1"/>
    <col min="12015" max="12015" width="5.6640625" style="1" customWidth="1"/>
    <col min="12016" max="12016" width="11" style="1" customWidth="1"/>
    <col min="12017" max="12017" width="11.21875" style="1" customWidth="1"/>
    <col min="12018" max="12018" width="10.109375" style="1" customWidth="1"/>
    <col min="12019" max="12019" width="11.77734375" style="1" customWidth="1"/>
    <col min="12020" max="12020" width="6.77734375" style="1" customWidth="1"/>
    <col min="12021" max="12021" width="10.109375" style="1" bestFit="1" customWidth="1"/>
    <col min="12022" max="12267" width="8.88671875" style="1"/>
    <col min="12268" max="12268" width="6.6640625" style="1" customWidth="1"/>
    <col min="12269" max="12269" width="7.88671875" style="1" customWidth="1"/>
    <col min="12270" max="12270" width="11" style="1" customWidth="1"/>
    <col min="12271" max="12271" width="5.6640625" style="1" customWidth="1"/>
    <col min="12272" max="12272" width="11" style="1" customWidth="1"/>
    <col min="12273" max="12273" width="11.21875" style="1" customWidth="1"/>
    <col min="12274" max="12274" width="10.109375" style="1" customWidth="1"/>
    <col min="12275" max="12275" width="11.77734375" style="1" customWidth="1"/>
    <col min="12276" max="12276" width="6.77734375" style="1" customWidth="1"/>
    <col min="12277" max="12277" width="10.109375" style="1" bestFit="1" customWidth="1"/>
    <col min="12278" max="12523" width="8.88671875" style="1"/>
    <col min="12524" max="12524" width="6.6640625" style="1" customWidth="1"/>
    <col min="12525" max="12525" width="7.88671875" style="1" customWidth="1"/>
    <col min="12526" max="12526" width="11" style="1" customWidth="1"/>
    <col min="12527" max="12527" width="5.6640625" style="1" customWidth="1"/>
    <col min="12528" max="12528" width="11" style="1" customWidth="1"/>
    <col min="12529" max="12529" width="11.21875" style="1" customWidth="1"/>
    <col min="12530" max="12530" width="10.109375" style="1" customWidth="1"/>
    <col min="12531" max="12531" width="11.77734375" style="1" customWidth="1"/>
    <col min="12532" max="12532" width="6.77734375" style="1" customWidth="1"/>
    <col min="12533" max="12533" width="10.109375" style="1" bestFit="1" customWidth="1"/>
    <col min="12534" max="12779" width="8.88671875" style="1"/>
    <col min="12780" max="12780" width="6.6640625" style="1" customWidth="1"/>
    <col min="12781" max="12781" width="7.88671875" style="1" customWidth="1"/>
    <col min="12782" max="12782" width="11" style="1" customWidth="1"/>
    <col min="12783" max="12783" width="5.6640625" style="1" customWidth="1"/>
    <col min="12784" max="12784" width="11" style="1" customWidth="1"/>
    <col min="12785" max="12785" width="11.21875" style="1" customWidth="1"/>
    <col min="12786" max="12786" width="10.109375" style="1" customWidth="1"/>
    <col min="12787" max="12787" width="11.77734375" style="1" customWidth="1"/>
    <col min="12788" max="12788" width="6.77734375" style="1" customWidth="1"/>
    <col min="12789" max="12789" width="10.109375" style="1" bestFit="1" customWidth="1"/>
    <col min="12790" max="13035" width="8.88671875" style="1"/>
    <col min="13036" max="13036" width="6.6640625" style="1" customWidth="1"/>
    <col min="13037" max="13037" width="7.88671875" style="1" customWidth="1"/>
    <col min="13038" max="13038" width="11" style="1" customWidth="1"/>
    <col min="13039" max="13039" width="5.6640625" style="1" customWidth="1"/>
    <col min="13040" max="13040" width="11" style="1" customWidth="1"/>
    <col min="13041" max="13041" width="11.21875" style="1" customWidth="1"/>
    <col min="13042" max="13042" width="10.109375" style="1" customWidth="1"/>
    <col min="13043" max="13043" width="11.77734375" style="1" customWidth="1"/>
    <col min="13044" max="13044" width="6.77734375" style="1" customWidth="1"/>
    <col min="13045" max="13045" width="10.109375" style="1" bestFit="1" customWidth="1"/>
    <col min="13046" max="13291" width="8.88671875" style="1"/>
    <col min="13292" max="13292" width="6.6640625" style="1" customWidth="1"/>
    <col min="13293" max="13293" width="7.88671875" style="1" customWidth="1"/>
    <col min="13294" max="13294" width="11" style="1" customWidth="1"/>
    <col min="13295" max="13295" width="5.6640625" style="1" customWidth="1"/>
    <col min="13296" max="13296" width="11" style="1" customWidth="1"/>
    <col min="13297" max="13297" width="11.21875" style="1" customWidth="1"/>
    <col min="13298" max="13298" width="10.109375" style="1" customWidth="1"/>
    <col min="13299" max="13299" width="11.77734375" style="1" customWidth="1"/>
    <col min="13300" max="13300" width="6.77734375" style="1" customWidth="1"/>
    <col min="13301" max="13301" width="10.109375" style="1" bestFit="1" customWidth="1"/>
    <col min="13302" max="13547" width="8.88671875" style="1"/>
    <col min="13548" max="13548" width="6.6640625" style="1" customWidth="1"/>
    <col min="13549" max="13549" width="7.88671875" style="1" customWidth="1"/>
    <col min="13550" max="13550" width="11" style="1" customWidth="1"/>
    <col min="13551" max="13551" width="5.6640625" style="1" customWidth="1"/>
    <col min="13552" max="13552" width="11" style="1" customWidth="1"/>
    <col min="13553" max="13553" width="11.21875" style="1" customWidth="1"/>
    <col min="13554" max="13554" width="10.109375" style="1" customWidth="1"/>
    <col min="13555" max="13555" width="11.77734375" style="1" customWidth="1"/>
    <col min="13556" max="13556" width="6.77734375" style="1" customWidth="1"/>
    <col min="13557" max="13557" width="10.109375" style="1" bestFit="1" customWidth="1"/>
    <col min="13558" max="13803" width="8.88671875" style="1"/>
    <col min="13804" max="13804" width="6.6640625" style="1" customWidth="1"/>
    <col min="13805" max="13805" width="7.88671875" style="1" customWidth="1"/>
    <col min="13806" max="13806" width="11" style="1" customWidth="1"/>
    <col min="13807" max="13807" width="5.6640625" style="1" customWidth="1"/>
    <col min="13808" max="13808" width="11" style="1" customWidth="1"/>
    <col min="13809" max="13809" width="11.21875" style="1" customWidth="1"/>
    <col min="13810" max="13810" width="10.109375" style="1" customWidth="1"/>
    <col min="13811" max="13811" width="11.77734375" style="1" customWidth="1"/>
    <col min="13812" max="13812" width="6.77734375" style="1" customWidth="1"/>
    <col min="13813" max="13813" width="10.109375" style="1" bestFit="1" customWidth="1"/>
    <col min="13814" max="14059" width="8.88671875" style="1"/>
    <col min="14060" max="14060" width="6.6640625" style="1" customWidth="1"/>
    <col min="14061" max="14061" width="7.88671875" style="1" customWidth="1"/>
    <col min="14062" max="14062" width="11" style="1" customWidth="1"/>
    <col min="14063" max="14063" width="5.6640625" style="1" customWidth="1"/>
    <col min="14064" max="14064" width="11" style="1" customWidth="1"/>
    <col min="14065" max="14065" width="11.21875" style="1" customWidth="1"/>
    <col min="14066" max="14066" width="10.109375" style="1" customWidth="1"/>
    <col min="14067" max="14067" width="11.77734375" style="1" customWidth="1"/>
    <col min="14068" max="14068" width="6.77734375" style="1" customWidth="1"/>
    <col min="14069" max="14069" width="10.109375" style="1" bestFit="1" customWidth="1"/>
    <col min="14070" max="14315" width="8.88671875" style="1"/>
    <col min="14316" max="14316" width="6.6640625" style="1" customWidth="1"/>
    <col min="14317" max="14317" width="7.88671875" style="1" customWidth="1"/>
    <col min="14318" max="14318" width="11" style="1" customWidth="1"/>
    <col min="14319" max="14319" width="5.6640625" style="1" customWidth="1"/>
    <col min="14320" max="14320" width="11" style="1" customWidth="1"/>
    <col min="14321" max="14321" width="11.21875" style="1" customWidth="1"/>
    <col min="14322" max="14322" width="10.109375" style="1" customWidth="1"/>
    <col min="14323" max="14323" width="11.77734375" style="1" customWidth="1"/>
    <col min="14324" max="14324" width="6.77734375" style="1" customWidth="1"/>
    <col min="14325" max="14325" width="10.109375" style="1" bestFit="1" customWidth="1"/>
    <col min="14326" max="14571" width="8.88671875" style="1"/>
    <col min="14572" max="14572" width="6.6640625" style="1" customWidth="1"/>
    <col min="14573" max="14573" width="7.88671875" style="1" customWidth="1"/>
    <col min="14574" max="14574" width="11" style="1" customWidth="1"/>
    <col min="14575" max="14575" width="5.6640625" style="1" customWidth="1"/>
    <col min="14576" max="14576" width="11" style="1" customWidth="1"/>
    <col min="14577" max="14577" width="11.21875" style="1" customWidth="1"/>
    <col min="14578" max="14578" width="10.109375" style="1" customWidth="1"/>
    <col min="14579" max="14579" width="11.77734375" style="1" customWidth="1"/>
    <col min="14580" max="14580" width="6.77734375" style="1" customWidth="1"/>
    <col min="14581" max="14581" width="10.109375" style="1" bestFit="1" customWidth="1"/>
    <col min="14582" max="14827" width="8.88671875" style="1"/>
    <col min="14828" max="14828" width="6.6640625" style="1" customWidth="1"/>
    <col min="14829" max="14829" width="7.88671875" style="1" customWidth="1"/>
    <col min="14830" max="14830" width="11" style="1" customWidth="1"/>
    <col min="14831" max="14831" width="5.6640625" style="1" customWidth="1"/>
    <col min="14832" max="14832" width="11" style="1" customWidth="1"/>
    <col min="14833" max="14833" width="11.21875" style="1" customWidth="1"/>
    <col min="14834" max="14834" width="10.109375" style="1" customWidth="1"/>
    <col min="14835" max="14835" width="11.77734375" style="1" customWidth="1"/>
    <col min="14836" max="14836" width="6.77734375" style="1" customWidth="1"/>
    <col min="14837" max="14837" width="10.109375" style="1" bestFit="1" customWidth="1"/>
    <col min="14838" max="15083" width="8.88671875" style="1"/>
    <col min="15084" max="15084" width="6.6640625" style="1" customWidth="1"/>
    <col min="15085" max="15085" width="7.88671875" style="1" customWidth="1"/>
    <col min="15086" max="15086" width="11" style="1" customWidth="1"/>
    <col min="15087" max="15087" width="5.6640625" style="1" customWidth="1"/>
    <col min="15088" max="15088" width="11" style="1" customWidth="1"/>
    <col min="15089" max="15089" width="11.21875" style="1" customWidth="1"/>
    <col min="15090" max="15090" width="10.109375" style="1" customWidth="1"/>
    <col min="15091" max="15091" width="11.77734375" style="1" customWidth="1"/>
    <col min="15092" max="15092" width="6.77734375" style="1" customWidth="1"/>
    <col min="15093" max="15093" width="10.109375" style="1" bestFit="1" customWidth="1"/>
    <col min="15094" max="15339" width="8.88671875" style="1"/>
    <col min="15340" max="15340" width="6.6640625" style="1" customWidth="1"/>
    <col min="15341" max="15341" width="7.88671875" style="1" customWidth="1"/>
    <col min="15342" max="15342" width="11" style="1" customWidth="1"/>
    <col min="15343" max="15343" width="5.6640625" style="1" customWidth="1"/>
    <col min="15344" max="15344" width="11" style="1" customWidth="1"/>
    <col min="15345" max="15345" width="11.21875" style="1" customWidth="1"/>
    <col min="15346" max="15346" width="10.109375" style="1" customWidth="1"/>
    <col min="15347" max="15347" width="11.77734375" style="1" customWidth="1"/>
    <col min="15348" max="15348" width="6.77734375" style="1" customWidth="1"/>
    <col min="15349" max="15349" width="10.109375" style="1" bestFit="1" customWidth="1"/>
    <col min="15350" max="15595" width="8.88671875" style="1"/>
    <col min="15596" max="15596" width="6.6640625" style="1" customWidth="1"/>
    <col min="15597" max="15597" width="7.88671875" style="1" customWidth="1"/>
    <col min="15598" max="15598" width="11" style="1" customWidth="1"/>
    <col min="15599" max="15599" width="5.6640625" style="1" customWidth="1"/>
    <col min="15600" max="15600" width="11" style="1" customWidth="1"/>
    <col min="15601" max="15601" width="11.21875" style="1" customWidth="1"/>
    <col min="15602" max="15602" width="10.109375" style="1" customWidth="1"/>
    <col min="15603" max="15603" width="11.77734375" style="1" customWidth="1"/>
    <col min="15604" max="15604" width="6.77734375" style="1" customWidth="1"/>
    <col min="15605" max="15605" width="10.109375" style="1" bestFit="1" customWidth="1"/>
    <col min="15606" max="15851" width="8.88671875" style="1"/>
    <col min="15852" max="15852" width="6.6640625" style="1" customWidth="1"/>
    <col min="15853" max="15853" width="7.88671875" style="1" customWidth="1"/>
    <col min="15854" max="15854" width="11" style="1" customWidth="1"/>
    <col min="15855" max="15855" width="5.6640625" style="1" customWidth="1"/>
    <col min="15856" max="15856" width="11" style="1" customWidth="1"/>
    <col min="15857" max="15857" width="11.21875" style="1" customWidth="1"/>
    <col min="15858" max="15858" width="10.109375" style="1" customWidth="1"/>
    <col min="15859" max="15859" width="11.77734375" style="1" customWidth="1"/>
    <col min="15860" max="15860" width="6.77734375" style="1" customWidth="1"/>
    <col min="15861" max="15861" width="10.109375" style="1" bestFit="1" customWidth="1"/>
    <col min="15862" max="16107" width="8.88671875" style="1"/>
    <col min="16108" max="16108" width="6.6640625" style="1" customWidth="1"/>
    <col min="16109" max="16109" width="7.88671875" style="1" customWidth="1"/>
    <col min="16110" max="16110" width="11" style="1" customWidth="1"/>
    <col min="16111" max="16111" width="5.6640625" style="1" customWidth="1"/>
    <col min="16112" max="16112" width="11" style="1" customWidth="1"/>
    <col min="16113" max="16113" width="11.21875" style="1" customWidth="1"/>
    <col min="16114" max="16114" width="10.109375" style="1" customWidth="1"/>
    <col min="16115" max="16115" width="11.77734375" style="1" customWidth="1"/>
    <col min="16116" max="16116" width="6.77734375" style="1" customWidth="1"/>
    <col min="16117" max="16117" width="10.109375" style="1" bestFit="1" customWidth="1"/>
    <col min="16118" max="16384" width="8.88671875" style="1"/>
  </cols>
  <sheetData>
    <row r="1" spans="1:9" ht="17.25" customHeight="1">
      <c r="A1" s="773" t="s">
        <v>119</v>
      </c>
      <c r="B1" s="773"/>
      <c r="C1" s="773"/>
      <c r="D1" s="773"/>
      <c r="E1" s="773"/>
      <c r="F1" s="773"/>
      <c r="G1" s="773"/>
      <c r="H1" s="773"/>
    </row>
    <row r="2" spans="1:9" ht="15" customHeight="1" thickBot="1">
      <c r="A2" s="774"/>
      <c r="B2" s="774"/>
      <c r="C2" s="338"/>
      <c r="D2" s="338"/>
      <c r="E2" s="338"/>
      <c r="H2" s="339" t="s">
        <v>120</v>
      </c>
    </row>
    <row r="3" spans="1:9" ht="15" customHeight="1">
      <c r="A3" s="775" t="s">
        <v>81</v>
      </c>
      <c r="B3" s="776"/>
      <c r="C3" s="776"/>
      <c r="D3" s="777" t="s">
        <v>82</v>
      </c>
      <c r="E3" s="777" t="s">
        <v>121</v>
      </c>
      <c r="F3" s="777" t="s">
        <v>84</v>
      </c>
      <c r="G3" s="777" t="s">
        <v>122</v>
      </c>
      <c r="H3" s="780" t="s">
        <v>86</v>
      </c>
    </row>
    <row r="4" spans="1:9" ht="15" customHeight="1">
      <c r="A4" s="340" t="s">
        <v>3</v>
      </c>
      <c r="B4" s="341" t="s">
        <v>4</v>
      </c>
      <c r="C4" s="342" t="s">
        <v>5</v>
      </c>
      <c r="D4" s="778"/>
      <c r="E4" s="779"/>
      <c r="F4" s="779"/>
      <c r="G4" s="779"/>
      <c r="H4" s="781"/>
    </row>
    <row r="5" spans="1:9" ht="15" customHeight="1">
      <c r="A5" s="761" t="s">
        <v>123</v>
      </c>
      <c r="B5" s="762" t="s">
        <v>124</v>
      </c>
      <c r="C5" s="765" t="s">
        <v>125</v>
      </c>
      <c r="D5" s="343" t="s">
        <v>90</v>
      </c>
      <c r="E5" s="344">
        <v>34283000</v>
      </c>
      <c r="F5" s="345">
        <v>0</v>
      </c>
      <c r="G5" s="346">
        <v>0</v>
      </c>
      <c r="H5" s="347">
        <f>E5</f>
        <v>34283000</v>
      </c>
    </row>
    <row r="6" spans="1:9" ht="15" customHeight="1">
      <c r="A6" s="666"/>
      <c r="B6" s="763"/>
      <c r="C6" s="736"/>
      <c r="D6" s="348"/>
      <c r="E6" s="349"/>
      <c r="F6" s="350" t="s">
        <v>126</v>
      </c>
      <c r="G6" s="350"/>
      <c r="H6" s="351" t="str">
        <f>F6</f>
        <v>&lt;0&gt;</v>
      </c>
    </row>
    <row r="7" spans="1:9" ht="15" customHeight="1">
      <c r="A7" s="666"/>
      <c r="B7" s="763"/>
      <c r="C7" s="736"/>
      <c r="D7" s="352" t="s">
        <v>91</v>
      </c>
      <c r="E7" s="353">
        <v>34283000</v>
      </c>
      <c r="F7" s="346">
        <v>0</v>
      </c>
      <c r="G7" s="346">
        <v>0</v>
      </c>
      <c r="H7" s="347">
        <f>E7</f>
        <v>34283000</v>
      </c>
    </row>
    <row r="8" spans="1:9" ht="15" customHeight="1">
      <c r="A8" s="666"/>
      <c r="B8" s="763"/>
      <c r="C8" s="736"/>
      <c r="D8" s="348"/>
      <c r="E8" s="349"/>
      <c r="F8" s="354" t="s">
        <v>126</v>
      </c>
      <c r="G8" s="349"/>
      <c r="H8" s="351" t="s">
        <v>126</v>
      </c>
    </row>
    <row r="9" spans="1:9" ht="15" customHeight="1">
      <c r="A9" s="666"/>
      <c r="B9" s="763"/>
      <c r="C9" s="736"/>
      <c r="D9" s="352" t="s">
        <v>92</v>
      </c>
      <c r="E9" s="346">
        <f>E7-E5</f>
        <v>0</v>
      </c>
      <c r="F9" s="346">
        <v>0</v>
      </c>
      <c r="G9" s="346">
        <v>0</v>
      </c>
      <c r="H9" s="347">
        <v>0</v>
      </c>
    </row>
    <row r="10" spans="1:9" ht="14.25" customHeight="1">
      <c r="A10" s="666"/>
      <c r="B10" s="763"/>
      <c r="C10" s="766"/>
      <c r="D10" s="348"/>
      <c r="E10" s="349" t="s">
        <v>127</v>
      </c>
      <c r="F10" s="354" t="s">
        <v>126</v>
      </c>
      <c r="G10" s="349"/>
      <c r="H10" s="351" t="s">
        <v>126</v>
      </c>
    </row>
    <row r="11" spans="1:9" ht="14.25" customHeight="1">
      <c r="A11" s="666"/>
      <c r="B11" s="763"/>
      <c r="C11" s="767" t="s">
        <v>128</v>
      </c>
      <c r="D11" s="352" t="s">
        <v>90</v>
      </c>
      <c r="E11" s="353">
        <v>10298390</v>
      </c>
      <c r="F11" s="353">
        <f>3177000+401890</f>
        <v>3578890</v>
      </c>
      <c r="G11" s="355">
        <v>298000</v>
      </c>
      <c r="H11" s="356">
        <f>E11+F11+G11</f>
        <v>14175280</v>
      </c>
      <c r="I11" s="46"/>
    </row>
    <row r="12" spans="1:9" ht="14.25" customHeight="1">
      <c r="A12" s="666"/>
      <c r="B12" s="763"/>
      <c r="C12" s="736"/>
      <c r="D12" s="348"/>
      <c r="E12" s="357"/>
      <c r="F12" s="358">
        <v>3177000</v>
      </c>
      <c r="G12" s="359"/>
      <c r="H12" s="360">
        <v>3177000</v>
      </c>
    </row>
    <row r="13" spans="1:9" ht="14.25" customHeight="1">
      <c r="A13" s="666"/>
      <c r="B13" s="763"/>
      <c r="C13" s="736"/>
      <c r="D13" s="352" t="s">
        <v>91</v>
      </c>
      <c r="E13" s="353">
        <v>10298390</v>
      </c>
      <c r="F13" s="353">
        <v>3177000</v>
      </c>
      <c r="G13" s="355">
        <v>297800</v>
      </c>
      <c r="H13" s="356">
        <f>E13+F13+G13</f>
        <v>13773190</v>
      </c>
    </row>
    <row r="14" spans="1:9" ht="14.25" customHeight="1">
      <c r="A14" s="666"/>
      <c r="B14" s="763"/>
      <c r="C14" s="736"/>
      <c r="D14" s="348"/>
      <c r="E14" s="349"/>
      <c r="F14" s="361">
        <v>3177000</v>
      </c>
      <c r="G14" s="362"/>
      <c r="H14" s="361">
        <v>3177000</v>
      </c>
    </row>
    <row r="15" spans="1:9" ht="14.25" customHeight="1">
      <c r="A15" s="666"/>
      <c r="B15" s="763"/>
      <c r="C15" s="736"/>
      <c r="D15" s="352" t="s">
        <v>92</v>
      </c>
      <c r="E15" s="346">
        <f>E13-E11</f>
        <v>0</v>
      </c>
      <c r="F15" s="346">
        <f>F13-F11</f>
        <v>-401890</v>
      </c>
      <c r="G15" s="346">
        <f>G13-G11</f>
        <v>-200</v>
      </c>
      <c r="H15" s="347">
        <f>H13-H11</f>
        <v>-402090</v>
      </c>
    </row>
    <row r="16" spans="1:9" ht="14.25" customHeight="1">
      <c r="A16" s="666"/>
      <c r="B16" s="763"/>
      <c r="C16" s="766"/>
      <c r="D16" s="348"/>
      <c r="E16" s="363"/>
      <c r="F16" s="354" t="s">
        <v>99</v>
      </c>
      <c r="G16" s="363"/>
      <c r="H16" s="364" t="s">
        <v>99</v>
      </c>
    </row>
    <row r="17" spans="1:8" ht="14.25" customHeight="1">
      <c r="A17" s="666"/>
      <c r="B17" s="763"/>
      <c r="C17" s="768" t="s">
        <v>129</v>
      </c>
      <c r="D17" s="352" t="s">
        <v>90</v>
      </c>
      <c r="E17" s="353">
        <v>0</v>
      </c>
      <c r="F17" s="353">
        <v>330000</v>
      </c>
      <c r="G17" s="365">
        <v>0</v>
      </c>
      <c r="H17" s="353">
        <v>330000</v>
      </c>
    </row>
    <row r="18" spans="1:8" ht="14.25" customHeight="1">
      <c r="A18" s="666"/>
      <c r="B18" s="763"/>
      <c r="C18" s="736"/>
      <c r="D18" s="348"/>
      <c r="E18" s="349"/>
      <c r="F18" s="350">
        <v>330000</v>
      </c>
      <c r="G18" s="362"/>
      <c r="H18" s="366">
        <f>F18</f>
        <v>330000</v>
      </c>
    </row>
    <row r="19" spans="1:8" ht="14.25" customHeight="1">
      <c r="A19" s="666"/>
      <c r="B19" s="763"/>
      <c r="C19" s="736"/>
      <c r="D19" s="352" t="s">
        <v>91</v>
      </c>
      <c r="E19" s="346">
        <v>0</v>
      </c>
      <c r="F19" s="346">
        <v>0</v>
      </c>
      <c r="G19" s="346">
        <v>0</v>
      </c>
      <c r="H19" s="347">
        <v>0</v>
      </c>
    </row>
    <row r="20" spans="1:8" ht="14.25" customHeight="1">
      <c r="A20" s="666"/>
      <c r="B20" s="763"/>
      <c r="C20" s="736"/>
      <c r="D20" s="348"/>
      <c r="E20" s="349"/>
      <c r="F20" s="354"/>
      <c r="G20" s="362"/>
      <c r="H20" s="367" t="s">
        <v>126</v>
      </c>
    </row>
    <row r="21" spans="1:8" ht="14.25" customHeight="1">
      <c r="A21" s="666"/>
      <c r="B21" s="763"/>
      <c r="C21" s="736"/>
      <c r="D21" s="352" t="s">
        <v>92</v>
      </c>
      <c r="E21" s="346">
        <v>0</v>
      </c>
      <c r="F21" s="346">
        <v>-330000</v>
      </c>
      <c r="G21" s="346">
        <v>0</v>
      </c>
      <c r="H21" s="347">
        <v>-330000</v>
      </c>
    </row>
    <row r="22" spans="1:8" ht="14.25" customHeight="1">
      <c r="A22" s="666"/>
      <c r="B22" s="763"/>
      <c r="C22" s="737"/>
      <c r="D22" s="348"/>
      <c r="E22" s="363"/>
      <c r="F22" s="354">
        <v>-330000</v>
      </c>
      <c r="G22" s="361"/>
      <c r="H22" s="368">
        <v>-330000</v>
      </c>
    </row>
    <row r="23" spans="1:8" ht="14.25" customHeight="1">
      <c r="A23" s="666"/>
      <c r="B23" s="763"/>
      <c r="C23" s="768" t="s">
        <v>130</v>
      </c>
      <c r="D23" s="352" t="s">
        <v>90</v>
      </c>
      <c r="E23" s="353">
        <v>3547800</v>
      </c>
      <c r="F23" s="353">
        <f>100000+363320</f>
        <v>463320</v>
      </c>
      <c r="G23" s="365">
        <v>0</v>
      </c>
      <c r="H23" s="353">
        <f>E23+F23</f>
        <v>4011120</v>
      </c>
    </row>
    <row r="24" spans="1:8" ht="14.25" customHeight="1">
      <c r="A24" s="666"/>
      <c r="B24" s="763"/>
      <c r="C24" s="736"/>
      <c r="D24" s="369"/>
      <c r="E24" s="349"/>
      <c r="F24" s="354">
        <v>100000</v>
      </c>
      <c r="G24" s="362"/>
      <c r="H24" s="366">
        <f>F24</f>
        <v>100000</v>
      </c>
    </row>
    <row r="25" spans="1:8" ht="14.25" customHeight="1">
      <c r="A25" s="666"/>
      <c r="B25" s="763"/>
      <c r="C25" s="736"/>
      <c r="D25" s="370" t="s">
        <v>91</v>
      </c>
      <c r="E25" s="353">
        <v>3547800</v>
      </c>
      <c r="F25" s="353">
        <v>99960</v>
      </c>
      <c r="G25" s="365">
        <v>0</v>
      </c>
      <c r="H25" s="353">
        <v>3647760</v>
      </c>
    </row>
    <row r="26" spans="1:8" ht="15" customHeight="1">
      <c r="A26" s="666"/>
      <c r="B26" s="763"/>
      <c r="C26" s="736"/>
      <c r="D26" s="348"/>
      <c r="E26" s="349"/>
      <c r="F26" s="354">
        <v>99960</v>
      </c>
      <c r="G26" s="362"/>
      <c r="H26" s="366">
        <v>99960</v>
      </c>
    </row>
    <row r="27" spans="1:8" ht="15" customHeight="1">
      <c r="A27" s="666"/>
      <c r="B27" s="763"/>
      <c r="C27" s="736"/>
      <c r="D27" s="352" t="s">
        <v>92</v>
      </c>
      <c r="E27" s="346">
        <f>E25-E23</f>
        <v>0</v>
      </c>
      <c r="F27" s="346">
        <v>-33310</v>
      </c>
      <c r="G27" s="346">
        <v>0</v>
      </c>
      <c r="H27" s="347">
        <f>H25-H23</f>
        <v>-363360</v>
      </c>
    </row>
    <row r="28" spans="1:8" ht="15" customHeight="1">
      <c r="A28" s="666"/>
      <c r="B28" s="763"/>
      <c r="C28" s="737"/>
      <c r="D28" s="369"/>
      <c r="E28" s="363"/>
      <c r="F28" s="361">
        <f>F26-F24</f>
        <v>-40</v>
      </c>
      <c r="G28" s="363"/>
      <c r="H28" s="371">
        <f>H26-H24</f>
        <v>-40</v>
      </c>
    </row>
    <row r="29" spans="1:8" ht="15" customHeight="1">
      <c r="A29" s="666"/>
      <c r="B29" s="763"/>
      <c r="C29" s="768" t="s">
        <v>131</v>
      </c>
      <c r="D29" s="370" t="s">
        <v>90</v>
      </c>
      <c r="E29" s="353">
        <v>3774866</v>
      </c>
      <c r="F29" s="353">
        <f>260000+922734</f>
        <v>1182734</v>
      </c>
      <c r="G29" s="365">
        <v>0</v>
      </c>
      <c r="H29" s="353">
        <f>E29+F29</f>
        <v>4957600</v>
      </c>
    </row>
    <row r="30" spans="1:8" ht="15" customHeight="1">
      <c r="A30" s="666"/>
      <c r="B30" s="763"/>
      <c r="C30" s="736"/>
      <c r="D30" s="369"/>
      <c r="E30" s="357"/>
      <c r="F30" s="372">
        <v>260000</v>
      </c>
      <c r="G30" s="359"/>
      <c r="H30" s="373">
        <f>F30</f>
        <v>260000</v>
      </c>
    </row>
    <row r="31" spans="1:8" ht="15" customHeight="1">
      <c r="A31" s="666"/>
      <c r="B31" s="763"/>
      <c r="C31" s="736"/>
      <c r="D31" s="370" t="s">
        <v>91</v>
      </c>
      <c r="E31" s="353">
        <v>3774240</v>
      </c>
      <c r="F31" s="353">
        <v>119620</v>
      </c>
      <c r="G31" s="365">
        <v>0</v>
      </c>
      <c r="H31" s="353">
        <v>3893860</v>
      </c>
    </row>
    <row r="32" spans="1:8" ht="15" customHeight="1">
      <c r="A32" s="666"/>
      <c r="B32" s="763"/>
      <c r="C32" s="736"/>
      <c r="D32" s="348"/>
      <c r="E32" s="349"/>
      <c r="F32" s="354">
        <v>119620</v>
      </c>
      <c r="G32" s="363"/>
      <c r="H32" s="366">
        <f>F32</f>
        <v>119620</v>
      </c>
    </row>
    <row r="33" spans="1:8" ht="15" customHeight="1">
      <c r="A33" s="666"/>
      <c r="B33" s="763"/>
      <c r="C33" s="736"/>
      <c r="D33" s="352" t="s">
        <v>92</v>
      </c>
      <c r="E33" s="346">
        <f>E31-E29</f>
        <v>-626</v>
      </c>
      <c r="F33" s="346">
        <f>F31-F29</f>
        <v>-1063114</v>
      </c>
      <c r="G33" s="346">
        <v>0</v>
      </c>
      <c r="H33" s="347">
        <f>H31-H29</f>
        <v>-1063740</v>
      </c>
    </row>
    <row r="34" spans="1:8" ht="15" customHeight="1">
      <c r="A34" s="666"/>
      <c r="B34" s="763"/>
      <c r="C34" s="737"/>
      <c r="D34" s="348"/>
      <c r="E34" s="363"/>
      <c r="F34" s="354">
        <f>F32-F30</f>
        <v>-140380</v>
      </c>
      <c r="G34" s="363"/>
      <c r="H34" s="366">
        <f>H32-H30</f>
        <v>-140380</v>
      </c>
    </row>
    <row r="35" spans="1:8" ht="15" customHeight="1">
      <c r="A35" s="666"/>
      <c r="B35" s="763"/>
      <c r="C35" s="768" t="s">
        <v>132</v>
      </c>
      <c r="D35" s="352" t="s">
        <v>90</v>
      </c>
      <c r="E35" s="353">
        <v>200000</v>
      </c>
      <c r="F35" s="374">
        <v>0</v>
      </c>
      <c r="G35" s="375">
        <v>0</v>
      </c>
      <c r="H35" s="353">
        <v>200000</v>
      </c>
    </row>
    <row r="36" spans="1:8" ht="15" customHeight="1">
      <c r="A36" s="666"/>
      <c r="B36" s="763"/>
      <c r="C36" s="736"/>
      <c r="D36" s="369"/>
      <c r="E36" s="349"/>
      <c r="F36" s="376" t="s">
        <v>126</v>
      </c>
      <c r="G36" s="362"/>
      <c r="H36" s="367" t="s">
        <v>126</v>
      </c>
    </row>
    <row r="37" spans="1:8" ht="15" customHeight="1">
      <c r="A37" s="666"/>
      <c r="B37" s="763"/>
      <c r="C37" s="736"/>
      <c r="D37" s="370" t="s">
        <v>91</v>
      </c>
      <c r="E37" s="353">
        <v>200000</v>
      </c>
      <c r="F37" s="353">
        <v>0</v>
      </c>
      <c r="G37" s="365">
        <v>0</v>
      </c>
      <c r="H37" s="353">
        <v>200000</v>
      </c>
    </row>
    <row r="38" spans="1:8" ht="15" customHeight="1">
      <c r="A38" s="666"/>
      <c r="B38" s="763"/>
      <c r="C38" s="736"/>
      <c r="D38" s="348"/>
      <c r="E38" s="349"/>
      <c r="F38" s="354" t="s">
        <v>126</v>
      </c>
      <c r="G38" s="363"/>
      <c r="H38" s="367" t="s">
        <v>126</v>
      </c>
    </row>
    <row r="39" spans="1:8" ht="15" customHeight="1">
      <c r="A39" s="666"/>
      <c r="B39" s="763"/>
      <c r="C39" s="736"/>
      <c r="D39" s="352" t="s">
        <v>92</v>
      </c>
      <c r="E39" s="346">
        <v>0</v>
      </c>
      <c r="F39" s="346">
        <v>0</v>
      </c>
      <c r="G39" s="346">
        <v>0</v>
      </c>
      <c r="H39" s="347">
        <v>0</v>
      </c>
    </row>
    <row r="40" spans="1:8" ht="15" customHeight="1">
      <c r="A40" s="666"/>
      <c r="B40" s="763"/>
      <c r="C40" s="737"/>
      <c r="D40" s="348"/>
      <c r="E40" s="363"/>
      <c r="F40" s="376">
        <f>F37-F35</f>
        <v>0</v>
      </c>
      <c r="G40" s="363"/>
      <c r="H40" s="367" t="s">
        <v>99</v>
      </c>
    </row>
    <row r="41" spans="1:8" ht="14.25" customHeight="1">
      <c r="A41" s="666"/>
      <c r="B41" s="763"/>
      <c r="C41" s="769" t="s">
        <v>93</v>
      </c>
      <c r="D41" s="352" t="s">
        <v>90</v>
      </c>
      <c r="E41" s="346">
        <f>E5+E11+E17+E23+E29+E35</f>
        <v>52104056</v>
      </c>
      <c r="F41" s="346">
        <f t="shared" ref="F41:G41" si="0">F5+F11+F17+F23+F29+F35</f>
        <v>5554944</v>
      </c>
      <c r="G41" s="346">
        <f t="shared" si="0"/>
        <v>298000</v>
      </c>
      <c r="H41" s="347">
        <f>H5+H11+H17+H23+H29+H35</f>
        <v>57957000</v>
      </c>
    </row>
    <row r="42" spans="1:8" ht="14.25" customHeight="1">
      <c r="A42" s="666"/>
      <c r="B42" s="763"/>
      <c r="C42" s="770"/>
      <c r="D42" s="348"/>
      <c r="E42" s="349"/>
      <c r="F42" s="354">
        <f>F12+F24+F30+F18</f>
        <v>3867000</v>
      </c>
      <c r="G42" s="362"/>
      <c r="H42" s="377">
        <f>F42</f>
        <v>3867000</v>
      </c>
    </row>
    <row r="43" spans="1:8" ht="14.25" customHeight="1">
      <c r="A43" s="666"/>
      <c r="B43" s="763"/>
      <c r="C43" s="770"/>
      <c r="D43" s="352" t="s">
        <v>91</v>
      </c>
      <c r="E43" s="346">
        <f>E7+E13+E19+E25+E31+E37</f>
        <v>52103430</v>
      </c>
      <c r="F43" s="346">
        <f>F7+F13+F19+F25+F31+F37</f>
        <v>3396580</v>
      </c>
      <c r="G43" s="346">
        <f>G13</f>
        <v>297800</v>
      </c>
      <c r="H43" s="347">
        <f>H7+H13+H19+H25+H31+H37</f>
        <v>55797810</v>
      </c>
    </row>
    <row r="44" spans="1:8" ht="14.25" customHeight="1">
      <c r="A44" s="666"/>
      <c r="B44" s="763"/>
      <c r="C44" s="770"/>
      <c r="D44" s="348"/>
      <c r="E44" s="363"/>
      <c r="F44" s="354">
        <f>F14+F26+F32</f>
        <v>3396580</v>
      </c>
      <c r="G44" s="362"/>
      <c r="H44" s="366">
        <f>H14+H26+H32</f>
        <v>3396580</v>
      </c>
    </row>
    <row r="45" spans="1:8" ht="14.25" customHeight="1">
      <c r="A45" s="666"/>
      <c r="B45" s="763"/>
      <c r="C45" s="770"/>
      <c r="D45" s="352" t="s">
        <v>92</v>
      </c>
      <c r="E45" s="346">
        <f>E43-E41</f>
        <v>-626</v>
      </c>
      <c r="F45" s="346">
        <f t="shared" ref="F45:H45" si="1">F43-F41</f>
        <v>-2158364</v>
      </c>
      <c r="G45" s="346">
        <f t="shared" si="1"/>
        <v>-200</v>
      </c>
      <c r="H45" s="347">
        <f t="shared" si="1"/>
        <v>-2159190</v>
      </c>
    </row>
    <row r="46" spans="1:8" ht="14.25" customHeight="1">
      <c r="A46" s="666"/>
      <c r="B46" s="764"/>
      <c r="C46" s="771"/>
      <c r="D46" s="348"/>
      <c r="E46" s="363">
        <v>0</v>
      </c>
      <c r="F46" s="354">
        <f>F44-F42</f>
        <v>-470420</v>
      </c>
      <c r="G46" s="378"/>
      <c r="H46" s="366">
        <f>H44-H42</f>
        <v>-470420</v>
      </c>
    </row>
    <row r="47" spans="1:8" ht="14.25" customHeight="1">
      <c r="A47" s="666"/>
      <c r="B47" s="772" t="s">
        <v>133</v>
      </c>
      <c r="C47" s="744" t="s">
        <v>134</v>
      </c>
      <c r="D47" s="379" t="s">
        <v>90</v>
      </c>
      <c r="E47" s="380"/>
      <c r="F47" s="380">
        <v>600000</v>
      </c>
      <c r="G47" s="380"/>
      <c r="H47" s="381">
        <f>F47</f>
        <v>600000</v>
      </c>
    </row>
    <row r="48" spans="1:8" ht="14.25" customHeight="1">
      <c r="A48" s="666"/>
      <c r="B48" s="750"/>
      <c r="C48" s="745"/>
      <c r="D48" s="382"/>
      <c r="E48" s="383"/>
      <c r="F48" s="384" t="s">
        <v>99</v>
      </c>
      <c r="G48" s="385"/>
      <c r="H48" s="386" t="s">
        <v>99</v>
      </c>
    </row>
    <row r="49" spans="1:8" ht="14.25" customHeight="1">
      <c r="A49" s="666"/>
      <c r="B49" s="750"/>
      <c r="C49" s="745"/>
      <c r="D49" s="379" t="s">
        <v>91</v>
      </c>
      <c r="E49" s="380">
        <v>0</v>
      </c>
      <c r="F49" s="380">
        <v>374980</v>
      </c>
      <c r="G49" s="380"/>
      <c r="H49" s="381">
        <f>F49</f>
        <v>374980</v>
      </c>
    </row>
    <row r="50" spans="1:8" ht="14.25" customHeight="1">
      <c r="A50" s="666"/>
      <c r="B50" s="750"/>
      <c r="C50" s="745"/>
      <c r="D50" s="382"/>
      <c r="E50" s="383"/>
      <c r="F50" s="387">
        <v>131980</v>
      </c>
      <c r="G50" s="388"/>
      <c r="H50" s="389">
        <f>F50</f>
        <v>131980</v>
      </c>
    </row>
    <row r="51" spans="1:8" ht="14.25" customHeight="1">
      <c r="A51" s="666"/>
      <c r="B51" s="750"/>
      <c r="C51" s="745"/>
      <c r="D51" s="379" t="s">
        <v>92</v>
      </c>
      <c r="E51" s="380">
        <v>0</v>
      </c>
      <c r="F51" s="380">
        <f>F49-F47</f>
        <v>-225020</v>
      </c>
      <c r="G51" s="380">
        <f>G49-G47</f>
        <v>0</v>
      </c>
      <c r="H51" s="381">
        <f>F51</f>
        <v>-225020</v>
      </c>
    </row>
    <row r="52" spans="1:8" ht="14.25" customHeight="1">
      <c r="A52" s="666"/>
      <c r="B52" s="750"/>
      <c r="C52" s="746"/>
      <c r="D52" s="390"/>
      <c r="E52" s="388"/>
      <c r="F52" s="387">
        <v>-131980</v>
      </c>
      <c r="G52" s="388"/>
      <c r="H52" s="389">
        <v>-131980</v>
      </c>
    </row>
    <row r="53" spans="1:8" ht="14.25" customHeight="1">
      <c r="A53" s="666"/>
      <c r="B53" s="750"/>
      <c r="C53" s="747" t="s">
        <v>135</v>
      </c>
      <c r="D53" s="391" t="s">
        <v>90</v>
      </c>
      <c r="E53" s="392">
        <v>0</v>
      </c>
      <c r="F53" s="392">
        <v>550000</v>
      </c>
      <c r="G53" s="392">
        <v>0</v>
      </c>
      <c r="H53" s="393">
        <f>F53</f>
        <v>550000</v>
      </c>
    </row>
    <row r="54" spans="1:8" ht="14.25" customHeight="1">
      <c r="A54" s="666"/>
      <c r="B54" s="750"/>
      <c r="C54" s="747"/>
      <c r="D54" s="382"/>
      <c r="E54" s="383"/>
      <c r="F54" s="387">
        <v>550000</v>
      </c>
      <c r="G54" s="385"/>
      <c r="H54" s="386">
        <v>550000</v>
      </c>
    </row>
    <row r="55" spans="1:8" ht="14.25" customHeight="1">
      <c r="A55" s="666"/>
      <c r="B55" s="750"/>
      <c r="C55" s="747"/>
      <c r="D55" s="379" t="s">
        <v>91</v>
      </c>
      <c r="E55" s="380">
        <v>0</v>
      </c>
      <c r="F55" s="380">
        <v>415900</v>
      </c>
      <c r="G55" s="380">
        <v>0</v>
      </c>
      <c r="H55" s="381">
        <f>F55</f>
        <v>415900</v>
      </c>
    </row>
    <row r="56" spans="1:8" ht="14.25" customHeight="1">
      <c r="A56" s="666"/>
      <c r="B56" s="750"/>
      <c r="C56" s="747"/>
      <c r="D56" s="382"/>
      <c r="E56" s="388"/>
      <c r="F56" s="387">
        <v>113000</v>
      </c>
      <c r="G56" s="385"/>
      <c r="H56" s="389">
        <f>F56</f>
        <v>113000</v>
      </c>
    </row>
    <row r="57" spans="1:8" ht="14.25" customHeight="1">
      <c r="A57" s="666"/>
      <c r="B57" s="750"/>
      <c r="C57" s="747"/>
      <c r="D57" s="379" t="s">
        <v>92</v>
      </c>
      <c r="E57" s="380">
        <v>0</v>
      </c>
      <c r="F57" s="380">
        <f>F55-F53</f>
        <v>-134100</v>
      </c>
      <c r="G57" s="380">
        <v>0</v>
      </c>
      <c r="H57" s="381">
        <f>H55-H53</f>
        <v>-134100</v>
      </c>
    </row>
    <row r="58" spans="1:8" ht="14.25" customHeight="1">
      <c r="A58" s="666"/>
      <c r="B58" s="751"/>
      <c r="C58" s="748"/>
      <c r="D58" s="390"/>
      <c r="E58" s="388">
        <v>0</v>
      </c>
      <c r="F58" s="387">
        <f>F56-F54</f>
        <v>-437000</v>
      </c>
      <c r="G58" s="388"/>
      <c r="H58" s="389">
        <f>F58</f>
        <v>-437000</v>
      </c>
    </row>
    <row r="59" spans="1:8" ht="14.25" customHeight="1">
      <c r="A59" s="666" t="s">
        <v>123</v>
      </c>
      <c r="B59" s="750" t="s">
        <v>133</v>
      </c>
      <c r="C59" s="752" t="s">
        <v>93</v>
      </c>
      <c r="D59" s="370" t="s">
        <v>90</v>
      </c>
      <c r="E59" s="394">
        <v>0</v>
      </c>
      <c r="F59" s="394">
        <f>F47+F53</f>
        <v>1150000</v>
      </c>
      <c r="G59" s="394">
        <v>0</v>
      </c>
      <c r="H59" s="351">
        <f>H47+H53</f>
        <v>1150000</v>
      </c>
    </row>
    <row r="60" spans="1:8" ht="14.25" customHeight="1">
      <c r="A60" s="666"/>
      <c r="B60" s="750"/>
      <c r="C60" s="752"/>
      <c r="D60" s="382"/>
      <c r="E60" s="383"/>
      <c r="F60" s="387">
        <v>550000</v>
      </c>
      <c r="G60" s="385"/>
      <c r="H60" s="386">
        <f>F60</f>
        <v>550000</v>
      </c>
    </row>
    <row r="61" spans="1:8" ht="14.25" customHeight="1">
      <c r="A61" s="666"/>
      <c r="B61" s="750"/>
      <c r="C61" s="752"/>
      <c r="D61" s="379" t="s">
        <v>91</v>
      </c>
      <c r="E61" s="380">
        <v>0</v>
      </c>
      <c r="F61" s="380">
        <f>F49+F55</f>
        <v>790880</v>
      </c>
      <c r="G61" s="380">
        <v>0</v>
      </c>
      <c r="H61" s="381">
        <f>H49+H55</f>
        <v>790880</v>
      </c>
    </row>
    <row r="62" spans="1:8" ht="14.25" customHeight="1">
      <c r="A62" s="666"/>
      <c r="B62" s="750"/>
      <c r="C62" s="752"/>
      <c r="D62" s="382"/>
      <c r="E62" s="388"/>
      <c r="F62" s="387">
        <f>F50+F56</f>
        <v>244980</v>
      </c>
      <c r="G62" s="385"/>
      <c r="H62" s="389">
        <f>F62</f>
        <v>244980</v>
      </c>
    </row>
    <row r="63" spans="1:8" ht="14.25" customHeight="1">
      <c r="A63" s="666"/>
      <c r="B63" s="750"/>
      <c r="C63" s="752"/>
      <c r="D63" s="352" t="s">
        <v>92</v>
      </c>
      <c r="E63" s="346">
        <v>0</v>
      </c>
      <c r="F63" s="346">
        <f>F61-F59</f>
        <v>-359120</v>
      </c>
      <c r="G63" s="346">
        <v>0</v>
      </c>
      <c r="H63" s="347">
        <f>H61-H59</f>
        <v>-359120</v>
      </c>
    </row>
    <row r="64" spans="1:8" ht="14.25" customHeight="1">
      <c r="A64" s="666"/>
      <c r="B64" s="751"/>
      <c r="C64" s="753"/>
      <c r="D64" s="369"/>
      <c r="E64" s="363">
        <v>0</v>
      </c>
      <c r="F64" s="354">
        <v>-305020</v>
      </c>
      <c r="G64" s="363"/>
      <c r="H64" s="366">
        <f>F64</f>
        <v>-305020</v>
      </c>
    </row>
    <row r="65" spans="1:8" ht="14.25" customHeight="1">
      <c r="A65" s="666"/>
      <c r="B65" s="700" t="s">
        <v>136</v>
      </c>
      <c r="C65" s="754" t="s">
        <v>137</v>
      </c>
      <c r="D65" s="395" t="s">
        <v>111</v>
      </c>
      <c r="E65" s="346">
        <v>0</v>
      </c>
      <c r="F65" s="396">
        <v>200000</v>
      </c>
      <c r="G65" s="346">
        <v>0</v>
      </c>
      <c r="H65" s="347">
        <f>F65</f>
        <v>200000</v>
      </c>
    </row>
    <row r="66" spans="1:8" ht="14.25" customHeight="1">
      <c r="A66" s="666"/>
      <c r="B66" s="678"/>
      <c r="C66" s="752"/>
      <c r="D66" s="348"/>
      <c r="E66" s="397"/>
      <c r="F66" s="354">
        <v>50000</v>
      </c>
      <c r="G66" s="362"/>
      <c r="H66" s="377">
        <f>F66</f>
        <v>50000</v>
      </c>
    </row>
    <row r="67" spans="1:8" ht="14.25" customHeight="1">
      <c r="A67" s="666"/>
      <c r="B67" s="678"/>
      <c r="C67" s="752"/>
      <c r="D67" s="370" t="s">
        <v>138</v>
      </c>
      <c r="E67" s="394">
        <v>0</v>
      </c>
      <c r="F67" s="398">
        <v>170000</v>
      </c>
      <c r="G67" s="394">
        <v>0</v>
      </c>
      <c r="H67" s="347">
        <f>F67</f>
        <v>170000</v>
      </c>
    </row>
    <row r="68" spans="1:8" ht="14.25" customHeight="1">
      <c r="A68" s="666"/>
      <c r="B68" s="678"/>
      <c r="C68" s="752"/>
      <c r="D68" s="348"/>
      <c r="E68" s="397"/>
      <c r="F68" s="354" t="s">
        <v>99</v>
      </c>
      <c r="G68" s="362"/>
      <c r="H68" s="377" t="s">
        <v>99</v>
      </c>
    </row>
    <row r="69" spans="1:8" ht="14.25" customHeight="1">
      <c r="A69" s="666"/>
      <c r="B69" s="678"/>
      <c r="C69" s="752"/>
      <c r="D69" s="370" t="s">
        <v>139</v>
      </c>
      <c r="E69" s="394">
        <v>0</v>
      </c>
      <c r="F69" s="398">
        <f>F67-F65</f>
        <v>-30000</v>
      </c>
      <c r="G69" s="398">
        <v>0</v>
      </c>
      <c r="H69" s="347">
        <f>H67-H65</f>
        <v>-30000</v>
      </c>
    </row>
    <row r="70" spans="1:8" ht="14.25" customHeight="1">
      <c r="A70" s="666"/>
      <c r="B70" s="678"/>
      <c r="C70" s="753"/>
      <c r="D70" s="370"/>
      <c r="E70" s="363"/>
      <c r="F70" s="354">
        <v>-50000</v>
      </c>
      <c r="G70" s="362"/>
      <c r="H70" s="366">
        <f>F70</f>
        <v>-50000</v>
      </c>
    </row>
    <row r="71" spans="1:8" ht="15" customHeight="1">
      <c r="A71" s="666"/>
      <c r="B71" s="678"/>
      <c r="C71" s="755" t="s">
        <v>140</v>
      </c>
      <c r="D71" s="399" t="s">
        <v>90</v>
      </c>
      <c r="E71" s="353">
        <v>2918560</v>
      </c>
      <c r="F71" s="353">
        <v>872000</v>
      </c>
      <c r="G71" s="365">
        <v>0</v>
      </c>
      <c r="H71" s="353">
        <v>3790560</v>
      </c>
    </row>
    <row r="72" spans="1:8" ht="15" customHeight="1">
      <c r="A72" s="666"/>
      <c r="B72" s="678"/>
      <c r="C72" s="756"/>
      <c r="D72" s="400"/>
      <c r="E72" s="401"/>
      <c r="F72" s="402" t="s">
        <v>99</v>
      </c>
      <c r="G72" s="401"/>
      <c r="H72" s="403" t="s">
        <v>99</v>
      </c>
    </row>
    <row r="73" spans="1:8" ht="15" customHeight="1">
      <c r="A73" s="666"/>
      <c r="B73" s="678"/>
      <c r="C73" s="756"/>
      <c r="D73" s="404" t="s">
        <v>91</v>
      </c>
      <c r="E73" s="353">
        <v>2918560</v>
      </c>
      <c r="F73" s="353">
        <v>357680</v>
      </c>
      <c r="G73" s="365">
        <v>0</v>
      </c>
      <c r="H73" s="353">
        <v>3276240</v>
      </c>
    </row>
    <row r="74" spans="1:8" ht="15" customHeight="1">
      <c r="A74" s="666"/>
      <c r="B74" s="678"/>
      <c r="C74" s="756"/>
      <c r="D74" s="405"/>
      <c r="E74" s="401"/>
      <c r="F74" s="402" t="s">
        <v>99</v>
      </c>
      <c r="G74" s="362"/>
      <c r="H74" s="403" t="s">
        <v>99</v>
      </c>
    </row>
    <row r="75" spans="1:8" ht="15" customHeight="1">
      <c r="A75" s="666"/>
      <c r="B75" s="678"/>
      <c r="C75" s="756"/>
      <c r="D75" s="399" t="s">
        <v>92</v>
      </c>
      <c r="E75" s="406">
        <f>E73-E71</f>
        <v>0</v>
      </c>
      <c r="F75" s="407">
        <f>F73-F71</f>
        <v>-514320</v>
      </c>
      <c r="G75" s="407">
        <v>0</v>
      </c>
      <c r="H75" s="408">
        <f>H73-H71</f>
        <v>-514320</v>
      </c>
    </row>
    <row r="76" spans="1:8" ht="15" customHeight="1">
      <c r="A76" s="666"/>
      <c r="B76" s="678"/>
      <c r="C76" s="757"/>
      <c r="D76" s="409"/>
      <c r="E76" s="401"/>
      <c r="F76" s="402" t="s">
        <v>99</v>
      </c>
      <c r="G76" s="401"/>
      <c r="H76" s="403" t="s">
        <v>99</v>
      </c>
    </row>
    <row r="77" spans="1:8" ht="15" customHeight="1">
      <c r="A77" s="666"/>
      <c r="B77" s="678"/>
      <c r="C77" s="758" t="s">
        <v>141</v>
      </c>
      <c r="D77" s="370" t="s">
        <v>90</v>
      </c>
      <c r="E77" s="353">
        <v>3080100</v>
      </c>
      <c r="F77" s="353">
        <v>1350000</v>
      </c>
      <c r="G77" s="355">
        <v>600000</v>
      </c>
      <c r="H77" s="353">
        <v>5030100</v>
      </c>
    </row>
    <row r="78" spans="1:8" ht="15" customHeight="1">
      <c r="A78" s="666"/>
      <c r="B78" s="678"/>
      <c r="C78" s="759"/>
      <c r="D78" s="369"/>
      <c r="E78" s="363"/>
      <c r="F78" s="354">
        <v>260000</v>
      </c>
      <c r="G78" s="363"/>
      <c r="H78" s="366">
        <f>F78</f>
        <v>260000</v>
      </c>
    </row>
    <row r="79" spans="1:8" ht="15" customHeight="1">
      <c r="A79" s="666"/>
      <c r="B79" s="678"/>
      <c r="C79" s="759"/>
      <c r="D79" s="370" t="s">
        <v>91</v>
      </c>
      <c r="E79" s="410">
        <v>3080100</v>
      </c>
      <c r="F79" s="353">
        <v>902370</v>
      </c>
      <c r="G79" s="355">
        <v>377210</v>
      </c>
      <c r="H79" s="374">
        <v>4359680</v>
      </c>
    </row>
    <row r="80" spans="1:8" ht="15" customHeight="1" thickBot="1">
      <c r="A80" s="666"/>
      <c r="B80" s="678"/>
      <c r="C80" s="759"/>
      <c r="D80" s="411"/>
      <c r="E80" s="363"/>
      <c r="F80" s="354" t="s">
        <v>99</v>
      </c>
      <c r="G80" s="363"/>
      <c r="H80" s="377" t="s">
        <v>99</v>
      </c>
    </row>
    <row r="81" spans="1:35" s="412" customFormat="1" ht="15" customHeight="1">
      <c r="A81" s="666"/>
      <c r="B81" s="678"/>
      <c r="C81" s="759"/>
      <c r="D81" s="352" t="s">
        <v>92</v>
      </c>
      <c r="E81" s="346">
        <v>0</v>
      </c>
      <c r="F81" s="346">
        <f>F79-F77</f>
        <v>-447630</v>
      </c>
      <c r="G81" s="346">
        <f>G79-G77</f>
        <v>-222790</v>
      </c>
      <c r="H81" s="347">
        <f>H79-H77</f>
        <v>-670420</v>
      </c>
      <c r="I81" s="1"/>
      <c r="J81" s="46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</row>
    <row r="82" spans="1:35" ht="15" customHeight="1">
      <c r="A82" s="666"/>
      <c r="B82" s="678"/>
      <c r="C82" s="760"/>
      <c r="D82" s="411"/>
      <c r="E82" s="363"/>
      <c r="F82" s="354">
        <v>-260000</v>
      </c>
      <c r="G82" s="394"/>
      <c r="H82" s="377">
        <f>F82</f>
        <v>-260000</v>
      </c>
    </row>
    <row r="83" spans="1:35" ht="15" customHeight="1">
      <c r="A83" s="666"/>
      <c r="B83" s="678"/>
      <c r="C83" s="744" t="s">
        <v>142</v>
      </c>
      <c r="D83" s="352" t="s">
        <v>90</v>
      </c>
      <c r="E83" s="346">
        <v>40000</v>
      </c>
      <c r="F83" s="346">
        <v>50000</v>
      </c>
      <c r="G83" s="346">
        <v>0</v>
      </c>
      <c r="H83" s="347">
        <f>E83+F83</f>
        <v>90000</v>
      </c>
    </row>
    <row r="84" spans="1:35" ht="15" customHeight="1">
      <c r="A84" s="666"/>
      <c r="B84" s="678"/>
      <c r="C84" s="745"/>
      <c r="D84" s="411"/>
      <c r="E84" s="394"/>
      <c r="F84" s="350">
        <v>50000</v>
      </c>
      <c r="G84" s="394"/>
      <c r="H84" s="377">
        <f>F84</f>
        <v>50000</v>
      </c>
    </row>
    <row r="85" spans="1:35" ht="15" customHeight="1">
      <c r="A85" s="666"/>
      <c r="B85" s="678"/>
      <c r="C85" s="745"/>
      <c r="D85" s="352" t="s">
        <v>91</v>
      </c>
      <c r="E85" s="346">
        <v>40000</v>
      </c>
      <c r="F85" s="346">
        <v>0</v>
      </c>
      <c r="G85" s="346">
        <v>0</v>
      </c>
      <c r="H85" s="347">
        <f>E85+F85</f>
        <v>40000</v>
      </c>
    </row>
    <row r="86" spans="1:35" ht="15" customHeight="1">
      <c r="A86" s="666"/>
      <c r="B86" s="678"/>
      <c r="C86" s="745"/>
      <c r="D86" s="411"/>
      <c r="E86" s="363"/>
      <c r="F86" s="354" t="s">
        <v>126</v>
      </c>
      <c r="G86" s="362"/>
      <c r="H86" s="367" t="s">
        <v>126</v>
      </c>
    </row>
    <row r="87" spans="1:35" ht="15" customHeight="1">
      <c r="A87" s="666"/>
      <c r="B87" s="678"/>
      <c r="C87" s="745"/>
      <c r="D87" s="352" t="s">
        <v>92</v>
      </c>
      <c r="E87" s="346">
        <f>E85-E83</f>
        <v>0</v>
      </c>
      <c r="F87" s="346">
        <f>F85-F83</f>
        <v>-50000</v>
      </c>
      <c r="G87" s="346">
        <v>0</v>
      </c>
      <c r="H87" s="347">
        <f>H85-H83</f>
        <v>-50000</v>
      </c>
    </row>
    <row r="88" spans="1:35" ht="15" customHeight="1">
      <c r="A88" s="666"/>
      <c r="B88" s="678"/>
      <c r="C88" s="746"/>
      <c r="D88" s="413"/>
      <c r="E88" s="363"/>
      <c r="F88" s="350">
        <v>-50000</v>
      </c>
      <c r="G88" s="414"/>
      <c r="H88" s="366">
        <f>F88</f>
        <v>-50000</v>
      </c>
    </row>
    <row r="89" spans="1:35" ht="15" customHeight="1">
      <c r="A89" s="666"/>
      <c r="B89" s="678"/>
      <c r="C89" s="735" t="s">
        <v>143</v>
      </c>
      <c r="D89" s="370" t="s">
        <v>90</v>
      </c>
      <c r="E89" s="394">
        <v>0</v>
      </c>
      <c r="F89" s="346">
        <v>1160000</v>
      </c>
      <c r="G89" s="394">
        <v>0</v>
      </c>
      <c r="H89" s="351">
        <f>F89</f>
        <v>1160000</v>
      </c>
    </row>
    <row r="90" spans="1:35" ht="15" customHeight="1">
      <c r="A90" s="666"/>
      <c r="B90" s="678"/>
      <c r="C90" s="736"/>
      <c r="D90" s="415"/>
      <c r="E90" s="392"/>
      <c r="F90" s="384">
        <v>1160000</v>
      </c>
      <c r="G90" s="392"/>
      <c r="H90" s="386">
        <f>F90</f>
        <v>1160000</v>
      </c>
    </row>
    <row r="91" spans="1:35" ht="15" customHeight="1">
      <c r="A91" s="666"/>
      <c r="B91" s="678"/>
      <c r="C91" s="736"/>
      <c r="D91" s="352" t="s">
        <v>91</v>
      </c>
      <c r="E91" s="346">
        <v>0</v>
      </c>
      <c r="F91" s="346">
        <v>1085290</v>
      </c>
      <c r="G91" s="346">
        <v>0</v>
      </c>
      <c r="H91" s="347">
        <f>F91</f>
        <v>1085290</v>
      </c>
    </row>
    <row r="92" spans="1:35" ht="15" customHeight="1">
      <c r="A92" s="666"/>
      <c r="B92" s="678"/>
      <c r="C92" s="736"/>
      <c r="D92" s="411"/>
      <c r="E92" s="363"/>
      <c r="F92" s="350">
        <v>705290</v>
      </c>
      <c r="G92" s="362"/>
      <c r="H92" s="366" t="s">
        <v>144</v>
      </c>
    </row>
    <row r="93" spans="1:35" ht="15" customHeight="1">
      <c r="A93" s="666"/>
      <c r="B93" s="678"/>
      <c r="C93" s="736"/>
      <c r="D93" s="352" t="s">
        <v>92</v>
      </c>
      <c r="E93" s="346">
        <v>0</v>
      </c>
      <c r="F93" s="346">
        <f>F91-F89</f>
        <v>-74710</v>
      </c>
      <c r="G93" s="346">
        <v>0</v>
      </c>
      <c r="H93" s="347">
        <f>H91-H89</f>
        <v>-74710</v>
      </c>
    </row>
    <row r="94" spans="1:35" ht="15" customHeight="1">
      <c r="A94" s="666"/>
      <c r="B94" s="678"/>
      <c r="C94" s="737"/>
      <c r="D94" s="411"/>
      <c r="E94" s="363"/>
      <c r="F94" s="350">
        <v>-454710</v>
      </c>
      <c r="G94" s="414"/>
      <c r="H94" s="366">
        <f>F94</f>
        <v>-454710</v>
      </c>
    </row>
    <row r="95" spans="1:35" ht="15" customHeight="1">
      <c r="A95" s="666"/>
      <c r="B95" s="678"/>
      <c r="C95" s="738" t="s">
        <v>93</v>
      </c>
      <c r="D95" s="352" t="s">
        <v>90</v>
      </c>
      <c r="E95" s="346">
        <f>E65+E71+E77+E83+E89</f>
        <v>6038660</v>
      </c>
      <c r="F95" s="346">
        <f>F65+F71+F77+F83+F89</f>
        <v>3632000</v>
      </c>
      <c r="G95" s="346">
        <f>G65+G71+G77+G83+G89</f>
        <v>600000</v>
      </c>
      <c r="H95" s="347">
        <f>H65+H71+H77+H83+H89</f>
        <v>10270660</v>
      </c>
    </row>
    <row r="96" spans="1:35" ht="15" customHeight="1">
      <c r="A96" s="666"/>
      <c r="B96" s="678"/>
      <c r="C96" s="649"/>
      <c r="D96" s="416"/>
      <c r="E96" s="392"/>
      <c r="F96" s="387">
        <v>1520000</v>
      </c>
      <c r="G96" s="392"/>
      <c r="H96" s="386">
        <f>F96</f>
        <v>1520000</v>
      </c>
    </row>
    <row r="97" spans="1:8" ht="15" customHeight="1">
      <c r="A97" s="666"/>
      <c r="B97" s="678"/>
      <c r="C97" s="649"/>
      <c r="D97" s="352" t="s">
        <v>91</v>
      </c>
      <c r="E97" s="380">
        <f>E67+E73+E79+E85+E91</f>
        <v>6038660</v>
      </c>
      <c r="F97" s="417">
        <f t="shared" ref="F97:G97" si="2">F67+F73+F79+F85+F91</f>
        <v>2515340</v>
      </c>
      <c r="G97" s="346">
        <f t="shared" si="2"/>
        <v>377210</v>
      </c>
      <c r="H97" s="347">
        <f>H67+H73+H79+H85+H91</f>
        <v>8931210</v>
      </c>
    </row>
    <row r="98" spans="1:8" ht="15" customHeight="1">
      <c r="A98" s="666"/>
      <c r="B98" s="678"/>
      <c r="C98" s="649"/>
      <c r="D98" s="416"/>
      <c r="E98" s="388"/>
      <c r="F98" s="350">
        <f>F92</f>
        <v>705290</v>
      </c>
      <c r="G98" s="363"/>
      <c r="H98" s="366">
        <f>F98</f>
        <v>705290</v>
      </c>
    </row>
    <row r="99" spans="1:8" ht="15" customHeight="1">
      <c r="A99" s="666"/>
      <c r="B99" s="678"/>
      <c r="C99" s="649"/>
      <c r="D99" s="352" t="s">
        <v>92</v>
      </c>
      <c r="E99" s="380">
        <v>0</v>
      </c>
      <c r="F99" s="346">
        <f>F97-F95</f>
        <v>-1116660</v>
      </c>
      <c r="G99" s="346">
        <f t="shared" ref="G99:H99" si="3">G97-G95</f>
        <v>-222790</v>
      </c>
      <c r="H99" s="347">
        <f t="shared" si="3"/>
        <v>-1339450</v>
      </c>
    </row>
    <row r="100" spans="1:8" ht="15" customHeight="1">
      <c r="A100" s="666"/>
      <c r="B100" s="679"/>
      <c r="C100" s="739"/>
      <c r="D100" s="416"/>
      <c r="E100" s="388"/>
      <c r="F100" s="384">
        <f>F98-F96</f>
        <v>-814710</v>
      </c>
      <c r="G100" s="388"/>
      <c r="H100" s="389">
        <f>F100</f>
        <v>-814710</v>
      </c>
    </row>
    <row r="101" spans="1:8" ht="15" customHeight="1">
      <c r="A101" s="666"/>
      <c r="B101" s="563" t="s">
        <v>93</v>
      </c>
      <c r="C101" s="597"/>
      <c r="D101" s="632" t="s">
        <v>90</v>
      </c>
      <c r="E101" s="418">
        <f>E41+E53+E95</f>
        <v>58142716</v>
      </c>
      <c r="F101" s="418">
        <f>F41+F59+F95</f>
        <v>10336944</v>
      </c>
      <c r="G101" s="418">
        <f>G41+G53+G95</f>
        <v>898000</v>
      </c>
      <c r="H101" s="419">
        <f>H41+H59+H95</f>
        <v>69377660</v>
      </c>
    </row>
    <row r="102" spans="1:8" ht="15" customHeight="1">
      <c r="A102" s="666"/>
      <c r="B102" s="582"/>
      <c r="C102" s="598"/>
      <c r="D102" s="685"/>
      <c r="E102" s="420"/>
      <c r="F102" s="421">
        <f>F42+F60+F96</f>
        <v>5937000</v>
      </c>
      <c r="G102" s="420"/>
      <c r="H102" s="422">
        <f>F102</f>
        <v>5937000</v>
      </c>
    </row>
    <row r="103" spans="1:8" ht="15" customHeight="1">
      <c r="A103" s="666"/>
      <c r="B103" s="582"/>
      <c r="C103" s="598"/>
      <c r="D103" s="632" t="s">
        <v>91</v>
      </c>
      <c r="E103" s="418">
        <f>E43+E55+E97</f>
        <v>58142090</v>
      </c>
      <c r="F103" s="418">
        <f>F43+F61+F97</f>
        <v>6702800</v>
      </c>
      <c r="G103" s="418">
        <f>G43+G55+G97</f>
        <v>675010</v>
      </c>
      <c r="H103" s="419">
        <f>H43+H61+H97</f>
        <v>65519900</v>
      </c>
    </row>
    <row r="104" spans="1:8" ht="15" customHeight="1">
      <c r="A104" s="666"/>
      <c r="B104" s="582"/>
      <c r="C104" s="598"/>
      <c r="D104" s="685"/>
      <c r="E104" s="423"/>
      <c r="F104" s="421">
        <f>F44+F62+F98</f>
        <v>4346850</v>
      </c>
      <c r="G104" s="423"/>
      <c r="H104" s="424">
        <f>F104</f>
        <v>4346850</v>
      </c>
    </row>
    <row r="105" spans="1:8" ht="15" customHeight="1">
      <c r="A105" s="666"/>
      <c r="B105" s="582"/>
      <c r="C105" s="598"/>
      <c r="D105" s="742" t="s">
        <v>92</v>
      </c>
      <c r="E105" s="418">
        <f>E103-E101</f>
        <v>-626</v>
      </c>
      <c r="F105" s="418">
        <f>F103-F101</f>
        <v>-3634144</v>
      </c>
      <c r="G105" s="418">
        <f t="shared" ref="G105:H105" si="4">G103-G101</f>
        <v>-222990</v>
      </c>
      <c r="H105" s="419">
        <f t="shared" si="4"/>
        <v>-3857760</v>
      </c>
    </row>
    <row r="106" spans="1:8" ht="15" customHeight="1" thickBot="1">
      <c r="A106" s="749"/>
      <c r="B106" s="740"/>
      <c r="C106" s="741"/>
      <c r="D106" s="743"/>
      <c r="E106" s="425"/>
      <c r="F106" s="426">
        <f>F104-F102</f>
        <v>-1590150</v>
      </c>
      <c r="G106" s="425"/>
      <c r="H106" s="427">
        <f>H104-H102</f>
        <v>-1590150</v>
      </c>
    </row>
    <row r="107" spans="1:8" ht="15" customHeight="1">
      <c r="A107" s="622" t="s">
        <v>145</v>
      </c>
      <c r="B107" s="728" t="s">
        <v>146</v>
      </c>
      <c r="C107" s="730" t="s">
        <v>146</v>
      </c>
      <c r="D107" s="732" t="s">
        <v>111</v>
      </c>
      <c r="E107" s="428">
        <v>0</v>
      </c>
      <c r="F107" s="429">
        <v>85000</v>
      </c>
      <c r="G107" s="430">
        <v>0</v>
      </c>
      <c r="H107" s="431">
        <v>85000</v>
      </c>
    </row>
    <row r="108" spans="1:8" ht="15" customHeight="1">
      <c r="A108" s="623"/>
      <c r="B108" s="653"/>
      <c r="C108" s="731"/>
      <c r="D108" s="733"/>
      <c r="E108" s="432"/>
      <c r="F108" s="350">
        <v>85000</v>
      </c>
      <c r="G108" s="349"/>
      <c r="H108" s="366">
        <f>F108</f>
        <v>85000</v>
      </c>
    </row>
    <row r="109" spans="1:8" ht="15" customHeight="1">
      <c r="A109" s="623"/>
      <c r="B109" s="653"/>
      <c r="C109" s="731"/>
      <c r="D109" s="711" t="s">
        <v>138</v>
      </c>
      <c r="E109" s="433">
        <v>0</v>
      </c>
      <c r="F109" s="434">
        <v>0</v>
      </c>
      <c r="G109" s="346">
        <v>0</v>
      </c>
      <c r="H109" s="347">
        <v>0</v>
      </c>
    </row>
    <row r="110" spans="1:8" ht="15" customHeight="1">
      <c r="A110" s="623"/>
      <c r="B110" s="653"/>
      <c r="C110" s="731"/>
      <c r="D110" s="715"/>
      <c r="E110" s="435"/>
      <c r="F110" s="350" t="s">
        <v>126</v>
      </c>
      <c r="G110" s="349"/>
      <c r="H110" s="367" t="s">
        <v>126</v>
      </c>
    </row>
    <row r="111" spans="1:8" ht="15" customHeight="1">
      <c r="A111" s="623"/>
      <c r="B111" s="653"/>
      <c r="C111" s="731"/>
      <c r="D111" s="711" t="s">
        <v>139</v>
      </c>
      <c r="E111" s="432">
        <v>0</v>
      </c>
      <c r="F111" s="436">
        <f>F109-F107</f>
        <v>-85000</v>
      </c>
      <c r="G111" s="346">
        <f>G109-G107</f>
        <v>0</v>
      </c>
      <c r="H111" s="347">
        <f>H109-H107</f>
        <v>-85000</v>
      </c>
    </row>
    <row r="112" spans="1:8" ht="15" customHeight="1" thickBot="1">
      <c r="A112" s="676"/>
      <c r="B112" s="729"/>
      <c r="C112" s="580"/>
      <c r="D112" s="712"/>
      <c r="E112" s="437"/>
      <c r="F112" s="354" t="s">
        <v>99</v>
      </c>
      <c r="G112" s="349"/>
      <c r="H112" s="366" t="s">
        <v>99</v>
      </c>
    </row>
    <row r="113" spans="1:8" ht="15" customHeight="1">
      <c r="A113" s="622" t="s">
        <v>145</v>
      </c>
      <c r="B113" s="728" t="s">
        <v>146</v>
      </c>
      <c r="C113" s="730" t="s">
        <v>147</v>
      </c>
      <c r="D113" s="732" t="s">
        <v>111</v>
      </c>
      <c r="E113" s="428">
        <v>0</v>
      </c>
      <c r="F113" s="429">
        <v>358000</v>
      </c>
      <c r="G113" s="430">
        <v>1100000</v>
      </c>
      <c r="H113" s="431">
        <f>G113+F113</f>
        <v>1458000</v>
      </c>
    </row>
    <row r="114" spans="1:8" ht="15" customHeight="1">
      <c r="A114" s="623"/>
      <c r="B114" s="653"/>
      <c r="C114" s="731"/>
      <c r="D114" s="733"/>
      <c r="E114" s="432"/>
      <c r="F114" s="350">
        <v>358000</v>
      </c>
      <c r="G114" s="349"/>
      <c r="H114" s="366">
        <f>F114</f>
        <v>358000</v>
      </c>
    </row>
    <row r="115" spans="1:8" ht="15" customHeight="1">
      <c r="A115" s="623"/>
      <c r="B115" s="653"/>
      <c r="C115" s="731"/>
      <c r="D115" s="711" t="s">
        <v>138</v>
      </c>
      <c r="E115" s="433">
        <v>0</v>
      </c>
      <c r="F115" s="434">
        <v>0</v>
      </c>
      <c r="G115" s="346">
        <v>0</v>
      </c>
      <c r="H115" s="347">
        <v>0</v>
      </c>
    </row>
    <row r="116" spans="1:8" ht="15" customHeight="1">
      <c r="A116" s="623"/>
      <c r="B116" s="653"/>
      <c r="C116" s="731"/>
      <c r="D116" s="715"/>
      <c r="E116" s="435"/>
      <c r="F116" s="350" t="s">
        <v>126</v>
      </c>
      <c r="G116" s="349"/>
      <c r="H116" s="367" t="s">
        <v>126</v>
      </c>
    </row>
    <row r="117" spans="1:8" ht="15" customHeight="1">
      <c r="A117" s="623"/>
      <c r="B117" s="653"/>
      <c r="C117" s="731"/>
      <c r="D117" s="711" t="s">
        <v>139</v>
      </c>
      <c r="E117" s="432">
        <v>0</v>
      </c>
      <c r="F117" s="436">
        <f>F115-F113</f>
        <v>-358000</v>
      </c>
      <c r="G117" s="346">
        <f>G115-G113</f>
        <v>-1100000</v>
      </c>
      <c r="H117" s="347">
        <f>H115-H113</f>
        <v>-1458000</v>
      </c>
    </row>
    <row r="118" spans="1:8" ht="15" customHeight="1">
      <c r="A118" s="623"/>
      <c r="B118" s="729"/>
      <c r="C118" s="580"/>
      <c r="D118" s="712"/>
      <c r="E118" s="437"/>
      <c r="F118" s="354" t="s">
        <v>99</v>
      </c>
      <c r="G118" s="349"/>
      <c r="H118" s="366" t="s">
        <v>99</v>
      </c>
    </row>
    <row r="119" spans="1:8" ht="15" customHeight="1">
      <c r="A119" s="623"/>
      <c r="B119" s="652" t="s">
        <v>146</v>
      </c>
      <c r="C119" s="734" t="s">
        <v>148</v>
      </c>
      <c r="D119" s="711" t="s">
        <v>111</v>
      </c>
      <c r="E119" s="438">
        <v>0</v>
      </c>
      <c r="F119" s="439">
        <v>68000</v>
      </c>
      <c r="G119" s="346">
        <v>368960</v>
      </c>
      <c r="H119" s="347">
        <f>F119+G119</f>
        <v>436960</v>
      </c>
    </row>
    <row r="120" spans="1:8" ht="15" customHeight="1">
      <c r="A120" s="623"/>
      <c r="B120" s="653"/>
      <c r="C120" s="731"/>
      <c r="D120" s="715"/>
      <c r="E120" s="435"/>
      <c r="F120" s="350">
        <v>68000</v>
      </c>
      <c r="G120" s="349"/>
      <c r="H120" s="440">
        <f>F120</f>
        <v>68000</v>
      </c>
    </row>
    <row r="121" spans="1:8" ht="15" customHeight="1">
      <c r="A121" s="623"/>
      <c r="B121" s="653"/>
      <c r="C121" s="731"/>
      <c r="D121" s="711" t="s">
        <v>138</v>
      </c>
      <c r="E121" s="432">
        <v>0</v>
      </c>
      <c r="F121" s="434">
        <v>0</v>
      </c>
      <c r="G121" s="346">
        <v>0</v>
      </c>
      <c r="H121" s="351">
        <v>0</v>
      </c>
    </row>
    <row r="122" spans="1:8" ht="15" customHeight="1">
      <c r="A122" s="623"/>
      <c r="B122" s="653"/>
      <c r="C122" s="731"/>
      <c r="D122" s="715"/>
      <c r="E122" s="435"/>
      <c r="F122" s="350" t="s">
        <v>126</v>
      </c>
      <c r="G122" s="349"/>
      <c r="H122" s="440">
        <v>0</v>
      </c>
    </row>
    <row r="123" spans="1:8" ht="15" customHeight="1">
      <c r="A123" s="623"/>
      <c r="B123" s="653"/>
      <c r="C123" s="731"/>
      <c r="D123" s="711" t="s">
        <v>139</v>
      </c>
      <c r="E123" s="432">
        <v>0</v>
      </c>
      <c r="F123" s="406">
        <f>F121-F119</f>
        <v>-68000</v>
      </c>
      <c r="G123" s="346">
        <f>G121-G119</f>
        <v>-368960</v>
      </c>
      <c r="H123" s="347">
        <f>F123+G123</f>
        <v>-436960</v>
      </c>
    </row>
    <row r="124" spans="1:8" ht="15" customHeight="1">
      <c r="A124" s="623"/>
      <c r="B124" s="653"/>
      <c r="C124" s="580"/>
      <c r="D124" s="712"/>
      <c r="E124" s="437"/>
      <c r="F124" s="441" t="s">
        <v>126</v>
      </c>
      <c r="G124" s="349"/>
      <c r="H124" s="440">
        <v>0</v>
      </c>
    </row>
    <row r="125" spans="1:8" ht="15" customHeight="1">
      <c r="A125" s="623"/>
      <c r="B125" s="653"/>
      <c r="C125" s="655" t="s">
        <v>93</v>
      </c>
      <c r="D125" s="714" t="s">
        <v>111</v>
      </c>
      <c r="E125" s="432">
        <f>E107+E119</f>
        <v>0</v>
      </c>
      <c r="F125" s="432">
        <f>F107+F119+F113</f>
        <v>511000</v>
      </c>
      <c r="G125" s="432">
        <f>G107+G119+G113</f>
        <v>1468960</v>
      </c>
      <c r="H125" s="351">
        <f>H107+H113+H119</f>
        <v>1979960</v>
      </c>
    </row>
    <row r="126" spans="1:8" ht="15" customHeight="1">
      <c r="A126" s="623"/>
      <c r="B126" s="653"/>
      <c r="C126" s="656"/>
      <c r="D126" s="715"/>
      <c r="E126" s="435"/>
      <c r="F126" s="442">
        <f>F114+F120+F108</f>
        <v>511000</v>
      </c>
      <c r="G126" s="349"/>
      <c r="H126" s="377" t="s">
        <v>99</v>
      </c>
    </row>
    <row r="127" spans="1:8" ht="15" customHeight="1">
      <c r="A127" s="623"/>
      <c r="B127" s="653"/>
      <c r="C127" s="656"/>
      <c r="D127" s="711" t="s">
        <v>138</v>
      </c>
      <c r="E127" s="432">
        <f>E109+E121</f>
        <v>0</v>
      </c>
      <c r="F127" s="432">
        <f t="shared" ref="F127:G127" si="5">F109+F121</f>
        <v>0</v>
      </c>
      <c r="G127" s="432">
        <f t="shared" si="5"/>
        <v>0</v>
      </c>
      <c r="H127" s="347">
        <v>0</v>
      </c>
    </row>
    <row r="128" spans="1:8" ht="15" customHeight="1">
      <c r="A128" s="623"/>
      <c r="B128" s="653"/>
      <c r="C128" s="656"/>
      <c r="D128" s="716"/>
      <c r="E128" s="432"/>
      <c r="F128" s="443">
        <v>0</v>
      </c>
      <c r="G128" s="444"/>
      <c r="H128" s="440">
        <v>0</v>
      </c>
    </row>
    <row r="129" spans="1:8" ht="15" customHeight="1">
      <c r="A129" s="623"/>
      <c r="B129" s="653"/>
      <c r="C129" s="656"/>
      <c r="D129" s="717" t="s">
        <v>139</v>
      </c>
      <c r="E129" s="445">
        <v>0</v>
      </c>
      <c r="F129" s="346">
        <f>F127-F125</f>
        <v>-511000</v>
      </c>
      <c r="G129" s="346">
        <f>G127-G125</f>
        <v>-1468960</v>
      </c>
      <c r="H129" s="347">
        <f>F129+G129</f>
        <v>-1979960</v>
      </c>
    </row>
    <row r="130" spans="1:8" ht="15" customHeight="1">
      <c r="A130" s="623"/>
      <c r="B130" s="729"/>
      <c r="C130" s="713"/>
      <c r="D130" s="715"/>
      <c r="E130" s="435"/>
      <c r="F130" s="354">
        <f>F128-F126</f>
        <v>-511000</v>
      </c>
      <c r="G130" s="349"/>
      <c r="H130" s="446">
        <f>F130</f>
        <v>-511000</v>
      </c>
    </row>
    <row r="131" spans="1:8" ht="15" customHeight="1">
      <c r="A131" s="623"/>
      <c r="B131" s="718" t="s">
        <v>93</v>
      </c>
      <c r="C131" s="719"/>
      <c r="D131" s="724" t="s">
        <v>111</v>
      </c>
      <c r="E131" s="447">
        <f>E125</f>
        <v>0</v>
      </c>
      <c r="F131" s="447">
        <f t="shared" ref="F131:G131" si="6">F125</f>
        <v>511000</v>
      </c>
      <c r="G131" s="447">
        <f t="shared" si="6"/>
        <v>1468960</v>
      </c>
      <c r="H131" s="448">
        <f>H113+H119+H107</f>
        <v>1979960</v>
      </c>
    </row>
    <row r="132" spans="1:8" ht="15" customHeight="1">
      <c r="A132" s="623"/>
      <c r="B132" s="720"/>
      <c r="C132" s="721"/>
      <c r="D132" s="725"/>
      <c r="E132" s="449"/>
      <c r="F132" s="450">
        <f>F126</f>
        <v>511000</v>
      </c>
      <c r="G132" s="449"/>
      <c r="H132" s="451">
        <f>F132</f>
        <v>511000</v>
      </c>
    </row>
    <row r="133" spans="1:8" ht="15" customHeight="1">
      <c r="A133" s="623"/>
      <c r="B133" s="720"/>
      <c r="C133" s="721"/>
      <c r="D133" s="724" t="s">
        <v>138</v>
      </c>
      <c r="E133" s="447">
        <f>E127</f>
        <v>0</v>
      </c>
      <c r="F133" s="447">
        <f t="shared" ref="F133:G133" si="7">F127</f>
        <v>0</v>
      </c>
      <c r="G133" s="447">
        <f t="shared" si="7"/>
        <v>0</v>
      </c>
      <c r="H133" s="452">
        <v>0</v>
      </c>
    </row>
    <row r="134" spans="1:8" ht="15" customHeight="1">
      <c r="A134" s="623"/>
      <c r="B134" s="720"/>
      <c r="C134" s="721"/>
      <c r="D134" s="715"/>
      <c r="E134" s="453"/>
      <c r="F134" s="454" t="s">
        <v>126</v>
      </c>
      <c r="G134" s="453"/>
      <c r="H134" s="455" t="s">
        <v>126</v>
      </c>
    </row>
    <row r="135" spans="1:8" ht="15" customHeight="1">
      <c r="A135" s="623"/>
      <c r="B135" s="720"/>
      <c r="C135" s="721"/>
      <c r="D135" s="726" t="s">
        <v>139</v>
      </c>
      <c r="E135" s="418">
        <f>E133-E131</f>
        <v>0</v>
      </c>
      <c r="F135" s="418">
        <f t="shared" ref="F135:H135" si="8">F133-F131</f>
        <v>-511000</v>
      </c>
      <c r="G135" s="418">
        <f t="shared" si="8"/>
        <v>-1468960</v>
      </c>
      <c r="H135" s="419">
        <f t="shared" si="8"/>
        <v>-1979960</v>
      </c>
    </row>
    <row r="136" spans="1:8" ht="15" customHeight="1">
      <c r="A136" s="676"/>
      <c r="B136" s="722"/>
      <c r="C136" s="723"/>
      <c r="D136" s="727"/>
      <c r="E136" s="456"/>
      <c r="F136" s="457">
        <v>-511000</v>
      </c>
      <c r="G136" s="447"/>
      <c r="H136" s="451">
        <f>F136</f>
        <v>-511000</v>
      </c>
    </row>
    <row r="137" spans="1:8" ht="15" customHeight="1">
      <c r="A137" s="646" t="s">
        <v>149</v>
      </c>
      <c r="B137" s="709" t="s">
        <v>136</v>
      </c>
      <c r="C137" s="709" t="s">
        <v>150</v>
      </c>
      <c r="D137" s="698" t="s">
        <v>90</v>
      </c>
      <c r="E137" s="394">
        <v>0</v>
      </c>
      <c r="F137" s="346">
        <v>6060000</v>
      </c>
      <c r="G137" s="346"/>
      <c r="H137" s="347">
        <f>F137</f>
        <v>6060000</v>
      </c>
    </row>
    <row r="138" spans="1:8" ht="15" customHeight="1">
      <c r="A138" s="623"/>
      <c r="B138" s="696"/>
      <c r="C138" s="696"/>
      <c r="D138" s="684"/>
      <c r="E138" s="458"/>
      <c r="F138" s="459" t="s">
        <v>126</v>
      </c>
      <c r="G138" s="458"/>
      <c r="H138" s="460" t="s">
        <v>126</v>
      </c>
    </row>
    <row r="139" spans="1:8" ht="15" customHeight="1">
      <c r="A139" s="623"/>
      <c r="B139" s="696"/>
      <c r="C139" s="696"/>
      <c r="D139" s="698" t="s">
        <v>91</v>
      </c>
      <c r="E139" s="346">
        <v>0</v>
      </c>
      <c r="F139" s="346">
        <v>5191618</v>
      </c>
      <c r="G139" s="346"/>
      <c r="H139" s="347">
        <f>F139</f>
        <v>5191618</v>
      </c>
    </row>
    <row r="140" spans="1:8" ht="15" customHeight="1">
      <c r="A140" s="623"/>
      <c r="B140" s="696"/>
      <c r="C140" s="696"/>
      <c r="D140" s="684"/>
      <c r="E140" s="363"/>
      <c r="F140" s="354" t="s">
        <v>126</v>
      </c>
      <c r="G140" s="363"/>
      <c r="H140" s="367" t="s">
        <v>126</v>
      </c>
    </row>
    <row r="141" spans="1:8" ht="15" customHeight="1">
      <c r="A141" s="623"/>
      <c r="B141" s="696"/>
      <c r="C141" s="696"/>
      <c r="D141" s="698" t="s">
        <v>92</v>
      </c>
      <c r="E141" s="346">
        <v>0</v>
      </c>
      <c r="F141" s="346">
        <f>F139-F137</f>
        <v>-868382</v>
      </c>
      <c r="G141" s="346">
        <v>0</v>
      </c>
      <c r="H141" s="347">
        <f>H139-H137</f>
        <v>-868382</v>
      </c>
    </row>
    <row r="142" spans="1:8" ht="15" customHeight="1">
      <c r="A142" s="623"/>
      <c r="B142" s="696"/>
      <c r="C142" s="710"/>
      <c r="D142" s="684"/>
      <c r="E142" s="363"/>
      <c r="F142" s="350" t="s">
        <v>126</v>
      </c>
      <c r="G142" s="363"/>
      <c r="H142" s="351" t="s">
        <v>126</v>
      </c>
    </row>
    <row r="143" spans="1:8" ht="15" customHeight="1">
      <c r="A143" s="623"/>
      <c r="B143" s="696"/>
      <c r="C143" s="695" t="s">
        <v>151</v>
      </c>
      <c r="D143" s="698" t="s">
        <v>90</v>
      </c>
      <c r="E143" s="346">
        <v>182340</v>
      </c>
      <c r="F143" s="346">
        <v>600000</v>
      </c>
      <c r="G143" s="346">
        <v>0</v>
      </c>
      <c r="H143" s="347">
        <f>E143+F143</f>
        <v>782340</v>
      </c>
    </row>
    <row r="144" spans="1:8" ht="15" customHeight="1">
      <c r="A144" s="623"/>
      <c r="B144" s="696"/>
      <c r="C144" s="696"/>
      <c r="D144" s="684"/>
      <c r="E144" s="394"/>
      <c r="F144" s="350" t="s">
        <v>99</v>
      </c>
      <c r="G144" s="394"/>
      <c r="H144" s="377" t="s">
        <v>99</v>
      </c>
    </row>
    <row r="145" spans="1:8" ht="15" customHeight="1">
      <c r="A145" s="623"/>
      <c r="B145" s="696"/>
      <c r="C145" s="696"/>
      <c r="D145" s="698" t="s">
        <v>91</v>
      </c>
      <c r="E145" s="461">
        <v>182340</v>
      </c>
      <c r="F145" s="461">
        <v>125000</v>
      </c>
      <c r="G145" s="461"/>
      <c r="H145" s="462">
        <f>E145+F145</f>
        <v>307340</v>
      </c>
    </row>
    <row r="146" spans="1:8" ht="15" customHeight="1">
      <c r="A146" s="623"/>
      <c r="B146" s="696"/>
      <c r="C146" s="696"/>
      <c r="D146" s="684"/>
      <c r="E146" s="363"/>
      <c r="F146" s="354" t="s">
        <v>99</v>
      </c>
      <c r="G146" s="363"/>
      <c r="H146" s="366" t="s">
        <v>99</v>
      </c>
    </row>
    <row r="147" spans="1:8" ht="15" customHeight="1">
      <c r="A147" s="623"/>
      <c r="B147" s="696"/>
      <c r="C147" s="696"/>
      <c r="D147" s="698" t="s">
        <v>92</v>
      </c>
      <c r="E147" s="346">
        <v>0</v>
      </c>
      <c r="F147" s="346">
        <f>F145-F143</f>
        <v>-475000</v>
      </c>
      <c r="G147" s="346">
        <v>0</v>
      </c>
      <c r="H147" s="347">
        <f>H145-H143</f>
        <v>-475000</v>
      </c>
    </row>
    <row r="148" spans="1:8" ht="15" customHeight="1">
      <c r="A148" s="623"/>
      <c r="B148" s="696"/>
      <c r="C148" s="697"/>
      <c r="D148" s="699"/>
      <c r="E148" s="363"/>
      <c r="F148" s="350" t="s">
        <v>99</v>
      </c>
      <c r="G148" s="363"/>
      <c r="H148" s="366" t="s">
        <v>99</v>
      </c>
    </row>
    <row r="149" spans="1:8" ht="15" customHeight="1">
      <c r="A149" s="623"/>
      <c r="B149" s="696"/>
      <c r="C149" s="695" t="s">
        <v>93</v>
      </c>
      <c r="D149" s="698" t="s">
        <v>90</v>
      </c>
      <c r="E149" s="346">
        <f>E137+E143</f>
        <v>182340</v>
      </c>
      <c r="F149" s="346">
        <f t="shared" ref="F149:H149" si="9">F137+F143</f>
        <v>6660000</v>
      </c>
      <c r="G149" s="346">
        <f t="shared" si="9"/>
        <v>0</v>
      </c>
      <c r="H149" s="347">
        <f t="shared" si="9"/>
        <v>6842340</v>
      </c>
    </row>
    <row r="150" spans="1:8" ht="15" customHeight="1">
      <c r="A150" s="623"/>
      <c r="B150" s="696"/>
      <c r="C150" s="696"/>
      <c r="D150" s="684"/>
      <c r="E150" s="394"/>
      <c r="F150" s="463" t="str">
        <f>F144</f>
        <v>&lt;0&gt;</v>
      </c>
      <c r="G150" s="394"/>
      <c r="H150" s="377" t="str">
        <f>F150</f>
        <v>&lt;0&gt;</v>
      </c>
    </row>
    <row r="151" spans="1:8" ht="15" customHeight="1">
      <c r="A151" s="623"/>
      <c r="B151" s="696"/>
      <c r="C151" s="696"/>
      <c r="D151" s="698" t="s">
        <v>91</v>
      </c>
      <c r="E151" s="346">
        <f>E139+E145</f>
        <v>182340</v>
      </c>
      <c r="F151" s="346">
        <f t="shared" ref="F151:H151" si="10">F139+F145</f>
        <v>5316618</v>
      </c>
      <c r="G151" s="346">
        <f t="shared" si="10"/>
        <v>0</v>
      </c>
      <c r="H151" s="347">
        <f t="shared" si="10"/>
        <v>5498958</v>
      </c>
    </row>
    <row r="152" spans="1:8" ht="15" customHeight="1">
      <c r="A152" s="623"/>
      <c r="B152" s="696"/>
      <c r="C152" s="696"/>
      <c r="D152" s="684"/>
      <c r="E152" s="363"/>
      <c r="F152" s="354" t="s">
        <v>99</v>
      </c>
      <c r="G152" s="363"/>
      <c r="H152" s="366" t="s">
        <v>99</v>
      </c>
    </row>
    <row r="153" spans="1:8" ht="15" customHeight="1">
      <c r="A153" s="623"/>
      <c r="B153" s="696"/>
      <c r="C153" s="696"/>
      <c r="D153" s="698" t="s">
        <v>92</v>
      </c>
      <c r="E153" s="346">
        <v>0</v>
      </c>
      <c r="F153" s="346">
        <f>F151-F149</f>
        <v>-1343382</v>
      </c>
      <c r="G153" s="346">
        <v>0</v>
      </c>
      <c r="H153" s="347">
        <f>H151-H149</f>
        <v>-1343382</v>
      </c>
    </row>
    <row r="154" spans="1:8" ht="15" customHeight="1">
      <c r="A154" s="623"/>
      <c r="B154" s="697"/>
      <c r="C154" s="697"/>
      <c r="D154" s="699"/>
      <c r="E154" s="363"/>
      <c r="F154" s="354" t="s">
        <v>99</v>
      </c>
      <c r="G154" s="363"/>
      <c r="H154" s="366" t="s">
        <v>99</v>
      </c>
    </row>
    <row r="155" spans="1:8" ht="15" customHeight="1">
      <c r="A155" s="623"/>
      <c r="B155" s="700" t="s">
        <v>149</v>
      </c>
      <c r="C155" s="702" t="s">
        <v>152</v>
      </c>
      <c r="D155" s="705" t="s">
        <v>90</v>
      </c>
      <c r="E155" s="392">
        <v>1461000</v>
      </c>
      <c r="F155" s="380">
        <v>1670000</v>
      </c>
      <c r="G155" s="392">
        <v>592040</v>
      </c>
      <c r="H155" s="393">
        <f>E155+F155+G155</f>
        <v>3723040</v>
      </c>
    </row>
    <row r="156" spans="1:8" ht="15" customHeight="1">
      <c r="A156" s="623"/>
      <c r="B156" s="678"/>
      <c r="C156" s="703"/>
      <c r="D156" s="706"/>
      <c r="E156" s="392"/>
      <c r="F156" s="464">
        <v>170000</v>
      </c>
      <c r="G156" s="392"/>
      <c r="H156" s="386">
        <f>F156</f>
        <v>170000</v>
      </c>
    </row>
    <row r="157" spans="1:8" ht="15" customHeight="1">
      <c r="A157" s="623"/>
      <c r="B157" s="678"/>
      <c r="C157" s="703"/>
      <c r="D157" s="707" t="s">
        <v>91</v>
      </c>
      <c r="E157" s="380">
        <v>1461000</v>
      </c>
      <c r="F157" s="380">
        <v>1228300</v>
      </c>
      <c r="G157" s="380">
        <v>592040</v>
      </c>
      <c r="H157" s="381">
        <f>E157+F157+G157</f>
        <v>3281340</v>
      </c>
    </row>
    <row r="158" spans="1:8" ht="15" customHeight="1">
      <c r="A158" s="623"/>
      <c r="B158" s="678"/>
      <c r="C158" s="703"/>
      <c r="D158" s="706"/>
      <c r="E158" s="388"/>
      <c r="F158" s="387">
        <v>269600</v>
      </c>
      <c r="G158" s="388"/>
      <c r="H158" s="386">
        <f>F158</f>
        <v>269600</v>
      </c>
    </row>
    <row r="159" spans="1:8" ht="15" customHeight="1">
      <c r="A159" s="623"/>
      <c r="B159" s="678"/>
      <c r="C159" s="703"/>
      <c r="D159" s="707" t="s">
        <v>92</v>
      </c>
      <c r="E159" s="380">
        <v>0</v>
      </c>
      <c r="F159" s="380">
        <f>F157-F155</f>
        <v>-441700</v>
      </c>
      <c r="G159" s="380">
        <f>G157-G155</f>
        <v>0</v>
      </c>
      <c r="H159" s="381">
        <f>H157-H155</f>
        <v>-441700</v>
      </c>
    </row>
    <row r="160" spans="1:8" ht="15" customHeight="1" thickBot="1">
      <c r="A160" s="624"/>
      <c r="B160" s="701"/>
      <c r="C160" s="704"/>
      <c r="D160" s="708"/>
      <c r="E160" s="465"/>
      <c r="F160" s="466">
        <f>F158-F156</f>
        <v>99600</v>
      </c>
      <c r="G160" s="465"/>
      <c r="H160" s="467">
        <f>H158-H156</f>
        <v>99600</v>
      </c>
    </row>
    <row r="161" spans="1:8" ht="15" customHeight="1">
      <c r="A161" s="622" t="s">
        <v>149</v>
      </c>
      <c r="B161" s="677" t="s">
        <v>149</v>
      </c>
      <c r="C161" s="680" t="s">
        <v>93</v>
      </c>
      <c r="D161" s="683" t="s">
        <v>90</v>
      </c>
      <c r="E161" s="430">
        <f>E155</f>
        <v>1461000</v>
      </c>
      <c r="F161" s="430">
        <f t="shared" ref="F161:H161" si="11">F155</f>
        <v>1670000</v>
      </c>
      <c r="G161" s="468">
        <f>G155</f>
        <v>592040</v>
      </c>
      <c r="H161" s="469">
        <f t="shared" si="11"/>
        <v>3723040</v>
      </c>
    </row>
    <row r="162" spans="1:8" ht="15" customHeight="1">
      <c r="A162" s="623"/>
      <c r="B162" s="678"/>
      <c r="C162" s="681"/>
      <c r="D162" s="684"/>
      <c r="E162" s="470"/>
      <c r="F162" s="471">
        <f>F156</f>
        <v>170000</v>
      </c>
      <c r="G162" s="472"/>
      <c r="H162" s="473">
        <f>H156</f>
        <v>170000</v>
      </c>
    </row>
    <row r="163" spans="1:8" ht="15" customHeight="1">
      <c r="A163" s="623"/>
      <c r="B163" s="678"/>
      <c r="C163" s="681"/>
      <c r="D163" s="651" t="s">
        <v>91</v>
      </c>
      <c r="E163" s="394">
        <f>E157</f>
        <v>1461000</v>
      </c>
      <c r="F163" s="458">
        <f t="shared" ref="F163:H164" si="12">F157</f>
        <v>1228300</v>
      </c>
      <c r="G163" s="474">
        <f t="shared" si="12"/>
        <v>592040</v>
      </c>
      <c r="H163" s="475">
        <f t="shared" si="12"/>
        <v>3281340</v>
      </c>
    </row>
    <row r="164" spans="1:8" ht="15" customHeight="1">
      <c r="A164" s="623"/>
      <c r="B164" s="678"/>
      <c r="C164" s="681"/>
      <c r="D164" s="685"/>
      <c r="E164" s="363"/>
      <c r="F164" s="459">
        <f t="shared" si="12"/>
        <v>269600</v>
      </c>
      <c r="G164" s="472"/>
      <c r="H164" s="476">
        <f t="shared" si="12"/>
        <v>269600</v>
      </c>
    </row>
    <row r="165" spans="1:8" ht="15" customHeight="1">
      <c r="A165" s="623"/>
      <c r="B165" s="678"/>
      <c r="C165" s="681"/>
      <c r="D165" s="651" t="s">
        <v>92</v>
      </c>
      <c r="E165" s="346">
        <v>0</v>
      </c>
      <c r="F165" s="346">
        <f>F163-F161</f>
        <v>-441700</v>
      </c>
      <c r="G165" s="477">
        <f>G163-G161</f>
        <v>0</v>
      </c>
      <c r="H165" s="356">
        <f>H163-H161</f>
        <v>-441700</v>
      </c>
    </row>
    <row r="166" spans="1:8" ht="15" customHeight="1">
      <c r="A166" s="623"/>
      <c r="B166" s="679"/>
      <c r="C166" s="682"/>
      <c r="D166" s="670"/>
      <c r="E166" s="392"/>
      <c r="F166" s="384">
        <f>F164-F162</f>
        <v>99600</v>
      </c>
      <c r="G166" s="392"/>
      <c r="H166" s="386">
        <f>H164-H162</f>
        <v>99600</v>
      </c>
    </row>
    <row r="167" spans="1:8" ht="15" customHeight="1">
      <c r="A167" s="623"/>
      <c r="B167" s="686" t="s">
        <v>93</v>
      </c>
      <c r="C167" s="687"/>
      <c r="D167" s="692" t="s">
        <v>90</v>
      </c>
      <c r="E167" s="478">
        <f>E149+E161</f>
        <v>1643340</v>
      </c>
      <c r="F167" s="478">
        <f t="shared" ref="F167:H167" si="13">F149+F161</f>
        <v>8330000</v>
      </c>
      <c r="G167" s="478">
        <f t="shared" si="13"/>
        <v>592040</v>
      </c>
      <c r="H167" s="479">
        <f t="shared" si="13"/>
        <v>10565380</v>
      </c>
    </row>
    <row r="168" spans="1:8" ht="15" customHeight="1">
      <c r="A168" s="623"/>
      <c r="B168" s="688"/>
      <c r="C168" s="689"/>
      <c r="D168" s="685"/>
      <c r="E168" s="480"/>
      <c r="F168" s="481">
        <f>F162</f>
        <v>170000</v>
      </c>
      <c r="G168" s="480"/>
      <c r="H168" s="424">
        <f>F168</f>
        <v>170000</v>
      </c>
    </row>
    <row r="169" spans="1:8" ht="15" customHeight="1">
      <c r="A169" s="623"/>
      <c r="B169" s="688"/>
      <c r="C169" s="689"/>
      <c r="D169" s="693" t="s">
        <v>91</v>
      </c>
      <c r="E169" s="478">
        <f>E151+E163</f>
        <v>1643340</v>
      </c>
      <c r="F169" s="478">
        <f t="shared" ref="F169:H169" si="14">F151+F163</f>
        <v>6544918</v>
      </c>
      <c r="G169" s="478">
        <f t="shared" si="14"/>
        <v>592040</v>
      </c>
      <c r="H169" s="479">
        <f t="shared" si="14"/>
        <v>8780298</v>
      </c>
    </row>
    <row r="170" spans="1:8" ht="15" customHeight="1">
      <c r="A170" s="623"/>
      <c r="B170" s="688"/>
      <c r="C170" s="689"/>
      <c r="D170" s="685"/>
      <c r="E170" s="482"/>
      <c r="F170" s="481">
        <f>F164</f>
        <v>269600</v>
      </c>
      <c r="G170" s="423"/>
      <c r="H170" s="424">
        <f>F170</f>
        <v>269600</v>
      </c>
    </row>
    <row r="171" spans="1:8" ht="15" customHeight="1">
      <c r="A171" s="623"/>
      <c r="B171" s="688"/>
      <c r="C171" s="689"/>
      <c r="D171" s="693" t="s">
        <v>92</v>
      </c>
      <c r="E171" s="478">
        <v>0</v>
      </c>
      <c r="F171" s="478">
        <f>F169-F167</f>
        <v>-1785082</v>
      </c>
      <c r="G171" s="478">
        <v>0</v>
      </c>
      <c r="H171" s="479">
        <f>H169-H167</f>
        <v>-1785082</v>
      </c>
    </row>
    <row r="172" spans="1:8" ht="15" customHeight="1">
      <c r="A172" s="676"/>
      <c r="B172" s="690"/>
      <c r="C172" s="691"/>
      <c r="D172" s="694"/>
      <c r="E172" s="423"/>
      <c r="F172" s="481">
        <f>F170-F168</f>
        <v>99600</v>
      </c>
      <c r="G172" s="423"/>
      <c r="H172" s="424">
        <f>H170-H168</f>
        <v>99600</v>
      </c>
    </row>
    <row r="173" spans="1:8" ht="15" customHeight="1">
      <c r="A173" s="666" t="s">
        <v>153</v>
      </c>
      <c r="B173" s="520" t="s">
        <v>153</v>
      </c>
      <c r="C173" s="520" t="s">
        <v>153</v>
      </c>
      <c r="D173" s="661" t="s">
        <v>90</v>
      </c>
      <c r="E173" s="394">
        <v>0</v>
      </c>
      <c r="F173" s="394">
        <v>165000</v>
      </c>
      <c r="G173" s="394"/>
      <c r="H173" s="460">
        <f>F173</f>
        <v>165000</v>
      </c>
    </row>
    <row r="174" spans="1:8" ht="15" customHeight="1">
      <c r="A174" s="666"/>
      <c r="B174" s="668"/>
      <c r="C174" s="668"/>
      <c r="D174" s="631"/>
      <c r="E174" s="394"/>
      <c r="F174" s="354">
        <v>5000</v>
      </c>
      <c r="G174" s="394"/>
      <c r="H174" s="483">
        <f>F174</f>
        <v>5000</v>
      </c>
    </row>
    <row r="175" spans="1:8" ht="15" customHeight="1">
      <c r="A175" s="666"/>
      <c r="B175" s="668"/>
      <c r="C175" s="668"/>
      <c r="D175" s="651" t="s">
        <v>91</v>
      </c>
      <c r="E175" s="346">
        <v>0</v>
      </c>
      <c r="F175" s="346">
        <v>0</v>
      </c>
      <c r="G175" s="346">
        <v>0</v>
      </c>
      <c r="H175" s="484">
        <v>0</v>
      </c>
    </row>
    <row r="176" spans="1:8" ht="15" customHeight="1">
      <c r="A176" s="666"/>
      <c r="B176" s="668"/>
      <c r="C176" s="668"/>
      <c r="D176" s="660"/>
      <c r="E176" s="363"/>
      <c r="F176" s="354" t="s">
        <v>126</v>
      </c>
      <c r="G176" s="363"/>
      <c r="H176" s="485" t="s">
        <v>126</v>
      </c>
    </row>
    <row r="177" spans="1:8" ht="15" customHeight="1">
      <c r="A177" s="666"/>
      <c r="B177" s="668"/>
      <c r="C177" s="668"/>
      <c r="D177" s="661" t="s">
        <v>92</v>
      </c>
      <c r="E177" s="394">
        <v>0</v>
      </c>
      <c r="F177" s="394">
        <f>F175-F173</f>
        <v>-165000</v>
      </c>
      <c r="G177" s="394">
        <v>0</v>
      </c>
      <c r="H177" s="460">
        <f>H175-H173</f>
        <v>-165000</v>
      </c>
    </row>
    <row r="178" spans="1:8" ht="15" customHeight="1">
      <c r="A178" s="666"/>
      <c r="B178" s="668"/>
      <c r="C178" s="521"/>
      <c r="D178" s="670"/>
      <c r="E178" s="392"/>
      <c r="F178" s="384">
        <v>-5000</v>
      </c>
      <c r="G178" s="392">
        <v>0</v>
      </c>
      <c r="H178" s="386">
        <f>F178</f>
        <v>-5000</v>
      </c>
    </row>
    <row r="179" spans="1:8" ht="15" customHeight="1">
      <c r="A179" s="666"/>
      <c r="B179" s="668"/>
      <c r="C179" s="671" t="s">
        <v>154</v>
      </c>
      <c r="D179" s="673" t="s">
        <v>90</v>
      </c>
      <c r="E179" s="380">
        <v>1700544</v>
      </c>
      <c r="F179" s="380">
        <f>1990700-1687944</f>
        <v>302756</v>
      </c>
      <c r="G179" s="380">
        <v>1700</v>
      </c>
      <c r="H179" s="381">
        <f>E179+F179+G179</f>
        <v>2005000</v>
      </c>
    </row>
    <row r="180" spans="1:8" ht="15" customHeight="1">
      <c r="A180" s="666"/>
      <c r="B180" s="668"/>
      <c r="C180" s="672"/>
      <c r="D180" s="674"/>
      <c r="E180" s="392"/>
      <c r="F180" s="387" t="s">
        <v>126</v>
      </c>
      <c r="G180" s="392"/>
      <c r="H180" s="486" t="s">
        <v>126</v>
      </c>
    </row>
    <row r="181" spans="1:8" ht="15" customHeight="1">
      <c r="A181" s="666"/>
      <c r="B181" s="668"/>
      <c r="C181" s="672"/>
      <c r="D181" s="673" t="s">
        <v>91</v>
      </c>
      <c r="E181" s="380">
        <v>1700544</v>
      </c>
      <c r="F181" s="380">
        <v>0</v>
      </c>
      <c r="G181" s="380">
        <v>0</v>
      </c>
      <c r="H181" s="381">
        <f>E181+F181</f>
        <v>1700544</v>
      </c>
    </row>
    <row r="182" spans="1:8" ht="15" customHeight="1">
      <c r="A182" s="666"/>
      <c r="B182" s="668"/>
      <c r="C182" s="672"/>
      <c r="D182" s="674"/>
      <c r="E182" s="388"/>
      <c r="F182" s="387" t="s">
        <v>126</v>
      </c>
      <c r="G182" s="388"/>
      <c r="H182" s="486" t="s">
        <v>126</v>
      </c>
    </row>
    <row r="183" spans="1:8" ht="15" customHeight="1">
      <c r="A183" s="666"/>
      <c r="B183" s="668"/>
      <c r="C183" s="672"/>
      <c r="D183" s="673" t="s">
        <v>92</v>
      </c>
      <c r="E183" s="380">
        <f>E181-E179</f>
        <v>0</v>
      </c>
      <c r="F183" s="380">
        <f>F181-F179</f>
        <v>-302756</v>
      </c>
      <c r="G183" s="380">
        <f>G181-G179</f>
        <v>-1700</v>
      </c>
      <c r="H183" s="381">
        <f>H181-H179</f>
        <v>-304456</v>
      </c>
    </row>
    <row r="184" spans="1:8" ht="15" customHeight="1">
      <c r="A184" s="666"/>
      <c r="B184" s="668"/>
      <c r="C184" s="672"/>
      <c r="D184" s="675"/>
      <c r="E184" s="392"/>
      <c r="F184" s="384" t="s">
        <v>126</v>
      </c>
      <c r="G184" s="392">
        <v>0</v>
      </c>
      <c r="H184" s="393" t="s">
        <v>126</v>
      </c>
    </row>
    <row r="185" spans="1:8" ht="15" customHeight="1">
      <c r="A185" s="666"/>
      <c r="B185" s="668"/>
      <c r="C185" s="658" t="s">
        <v>93</v>
      </c>
      <c r="D185" s="650" t="s">
        <v>90</v>
      </c>
      <c r="E185" s="346">
        <f>E173+E179</f>
        <v>1700544</v>
      </c>
      <c r="F185" s="346">
        <f t="shared" ref="F185:H187" si="15">F173+F179</f>
        <v>467756</v>
      </c>
      <c r="G185" s="346">
        <f t="shared" si="15"/>
        <v>1700</v>
      </c>
      <c r="H185" s="347">
        <f t="shared" si="15"/>
        <v>2170000</v>
      </c>
    </row>
    <row r="186" spans="1:8" ht="15" customHeight="1">
      <c r="A186" s="666"/>
      <c r="B186" s="668"/>
      <c r="C186" s="596"/>
      <c r="D186" s="660"/>
      <c r="E186" s="363"/>
      <c r="F186" s="354" t="s">
        <v>99</v>
      </c>
      <c r="G186" s="363"/>
      <c r="H186" s="483" t="str">
        <f>F186</f>
        <v>&lt;0&gt;</v>
      </c>
    </row>
    <row r="187" spans="1:8" ht="15" customHeight="1">
      <c r="A187" s="666"/>
      <c r="B187" s="668"/>
      <c r="C187" s="596"/>
      <c r="D187" s="661" t="s">
        <v>91</v>
      </c>
      <c r="E187" s="346">
        <f>E175+E181</f>
        <v>1700544</v>
      </c>
      <c r="F187" s="346">
        <f t="shared" si="15"/>
        <v>0</v>
      </c>
      <c r="G187" s="394">
        <v>0</v>
      </c>
      <c r="H187" s="460">
        <f>H181</f>
        <v>1700544</v>
      </c>
    </row>
    <row r="188" spans="1:8" s="487" customFormat="1" ht="15" customHeight="1">
      <c r="A188" s="666"/>
      <c r="B188" s="668"/>
      <c r="C188" s="596"/>
      <c r="D188" s="631"/>
      <c r="E188" s="363">
        <f>E187-E185</f>
        <v>0</v>
      </c>
      <c r="F188" s="354" t="s">
        <v>126</v>
      </c>
      <c r="G188" s="363">
        <v>0</v>
      </c>
      <c r="H188" s="485" t="s">
        <v>126</v>
      </c>
    </row>
    <row r="189" spans="1:8" ht="15" customHeight="1">
      <c r="A189" s="666"/>
      <c r="B189" s="668"/>
      <c r="C189" s="596"/>
      <c r="D189" s="651" t="s">
        <v>92</v>
      </c>
      <c r="E189" s="346">
        <v>0</v>
      </c>
      <c r="F189" s="346">
        <f>F187-F185</f>
        <v>-467756</v>
      </c>
      <c r="G189" s="346">
        <f>G187-G185</f>
        <v>-1700</v>
      </c>
      <c r="H189" s="484">
        <f>H187-H185</f>
        <v>-469456</v>
      </c>
    </row>
    <row r="190" spans="1:8" ht="15" customHeight="1">
      <c r="A190" s="666"/>
      <c r="B190" s="669"/>
      <c r="C190" s="659"/>
      <c r="D190" s="662"/>
      <c r="E190" s="397"/>
      <c r="F190" s="354" t="s">
        <v>99</v>
      </c>
      <c r="G190" s="363"/>
      <c r="H190" s="483" t="str">
        <f>F190</f>
        <v>&lt;0&gt;</v>
      </c>
    </row>
    <row r="191" spans="1:8" ht="15" customHeight="1">
      <c r="A191" s="666"/>
      <c r="B191" s="663" t="s">
        <v>93</v>
      </c>
      <c r="C191" s="664"/>
      <c r="D191" s="632" t="s">
        <v>90</v>
      </c>
      <c r="E191" s="418">
        <f>E185</f>
        <v>1700544</v>
      </c>
      <c r="F191" s="418">
        <f>F185</f>
        <v>467756</v>
      </c>
      <c r="G191" s="418">
        <f>G185</f>
        <v>1700</v>
      </c>
      <c r="H191" s="419">
        <f>E191+F191+G191</f>
        <v>2170000</v>
      </c>
    </row>
    <row r="192" spans="1:8" ht="15" customHeight="1">
      <c r="A192" s="666"/>
      <c r="B192" s="665"/>
      <c r="C192" s="626"/>
      <c r="D192" s="631"/>
      <c r="E192" s="420"/>
      <c r="F192" s="481">
        <f>F174</f>
        <v>5000</v>
      </c>
      <c r="G192" s="420"/>
      <c r="H192" s="424">
        <f>F192</f>
        <v>5000</v>
      </c>
    </row>
    <row r="193" spans="1:10" ht="15" customHeight="1">
      <c r="A193" s="666"/>
      <c r="B193" s="665"/>
      <c r="C193" s="626"/>
      <c r="D193" s="632" t="s">
        <v>91</v>
      </c>
      <c r="E193" s="418">
        <f>E187</f>
        <v>1700544</v>
      </c>
      <c r="F193" s="418">
        <v>0</v>
      </c>
      <c r="G193" s="418">
        <v>0</v>
      </c>
      <c r="H193" s="419">
        <f>E193</f>
        <v>1700544</v>
      </c>
    </row>
    <row r="194" spans="1:10" ht="15" customHeight="1">
      <c r="A194" s="666"/>
      <c r="B194" s="665"/>
      <c r="C194" s="626"/>
      <c r="D194" s="631"/>
      <c r="E194" s="423"/>
      <c r="F194" s="488" t="s">
        <v>126</v>
      </c>
      <c r="G194" s="423"/>
      <c r="H194" s="489" t="s">
        <v>126</v>
      </c>
    </row>
    <row r="195" spans="1:10" ht="15" customHeight="1">
      <c r="A195" s="666"/>
      <c r="B195" s="665"/>
      <c r="C195" s="626"/>
      <c r="D195" s="632" t="s">
        <v>92</v>
      </c>
      <c r="E195" s="418">
        <f>E193-E191</f>
        <v>0</v>
      </c>
      <c r="F195" s="490">
        <f>F193-F191</f>
        <v>-467756</v>
      </c>
      <c r="G195" s="418">
        <f>G193-G191</f>
        <v>-1700</v>
      </c>
      <c r="H195" s="419">
        <f>H193-H191</f>
        <v>-469456</v>
      </c>
      <c r="J195" s="491"/>
    </row>
    <row r="196" spans="1:10" ht="15" customHeight="1">
      <c r="A196" s="667"/>
      <c r="B196" s="665"/>
      <c r="C196" s="626"/>
      <c r="D196" s="630"/>
      <c r="E196" s="420"/>
      <c r="F196" s="481">
        <v>-5000</v>
      </c>
      <c r="G196" s="492"/>
      <c r="H196" s="422">
        <f>F196</f>
        <v>-5000</v>
      </c>
    </row>
    <row r="197" spans="1:10" ht="15" customHeight="1">
      <c r="A197" s="646" t="s">
        <v>107</v>
      </c>
      <c r="B197" s="647" t="s">
        <v>107</v>
      </c>
      <c r="C197" s="648" t="s">
        <v>155</v>
      </c>
      <c r="D197" s="650" t="s">
        <v>90</v>
      </c>
      <c r="E197" s="346">
        <v>0</v>
      </c>
      <c r="F197" s="346">
        <v>0</v>
      </c>
      <c r="G197" s="346">
        <v>0</v>
      </c>
      <c r="H197" s="484">
        <v>0</v>
      </c>
    </row>
    <row r="198" spans="1:10" ht="15" customHeight="1">
      <c r="A198" s="623"/>
      <c r="B198" s="579"/>
      <c r="C198" s="649"/>
      <c r="D198" s="631"/>
      <c r="E198" s="394"/>
      <c r="F198" s="354" t="s">
        <v>126</v>
      </c>
      <c r="G198" s="394"/>
      <c r="H198" s="485">
        <v>0</v>
      </c>
    </row>
    <row r="199" spans="1:10" ht="15" customHeight="1">
      <c r="A199" s="623"/>
      <c r="B199" s="579"/>
      <c r="C199" s="649"/>
      <c r="D199" s="651" t="s">
        <v>91</v>
      </c>
      <c r="E199" s="346">
        <v>0</v>
      </c>
      <c r="F199" s="346">
        <v>6000537</v>
      </c>
      <c r="G199" s="346">
        <v>1593790</v>
      </c>
      <c r="H199" s="460">
        <f>F199+G199</f>
        <v>7594327</v>
      </c>
      <c r="J199" s="46"/>
    </row>
    <row r="200" spans="1:10" ht="15" customHeight="1">
      <c r="A200" s="623"/>
      <c r="B200" s="579"/>
      <c r="C200" s="649"/>
      <c r="D200" s="631"/>
      <c r="E200" s="363"/>
      <c r="F200" s="387">
        <v>2009393</v>
      </c>
      <c r="G200" s="363"/>
      <c r="H200" s="493">
        <f>F200</f>
        <v>2009393</v>
      </c>
    </row>
    <row r="201" spans="1:10" ht="15" customHeight="1">
      <c r="A201" s="623"/>
      <c r="B201" s="579"/>
      <c r="C201" s="649"/>
      <c r="D201" s="494" t="s">
        <v>92</v>
      </c>
      <c r="E201" s="346"/>
      <c r="F201" s="346">
        <f>F199-F197</f>
        <v>6000537</v>
      </c>
      <c r="G201" s="346">
        <f>G199-G197</f>
        <v>1593790</v>
      </c>
      <c r="H201" s="484">
        <f>H199-H197</f>
        <v>7594327</v>
      </c>
    </row>
    <row r="202" spans="1:10" ht="15" customHeight="1">
      <c r="A202" s="623"/>
      <c r="B202" s="579"/>
      <c r="C202" s="649"/>
      <c r="D202" s="495"/>
      <c r="E202" s="394"/>
      <c r="F202" s="387">
        <v>2009393</v>
      </c>
      <c r="G202" s="363"/>
      <c r="H202" s="493">
        <f>F202</f>
        <v>2009393</v>
      </c>
    </row>
    <row r="203" spans="1:10" ht="15" customHeight="1">
      <c r="A203" s="623"/>
      <c r="B203" s="652" t="s">
        <v>107</v>
      </c>
      <c r="C203" s="655" t="s">
        <v>93</v>
      </c>
      <c r="D203" s="650" t="s">
        <v>111</v>
      </c>
      <c r="E203" s="346">
        <v>0</v>
      </c>
      <c r="F203" s="346">
        <v>0</v>
      </c>
      <c r="G203" s="346"/>
      <c r="H203" s="484">
        <v>0</v>
      </c>
    </row>
    <row r="204" spans="1:10" ht="15" customHeight="1">
      <c r="A204" s="623"/>
      <c r="B204" s="653"/>
      <c r="C204" s="656"/>
      <c r="D204" s="631"/>
      <c r="E204" s="397"/>
      <c r="F204" s="354" t="s">
        <v>126</v>
      </c>
      <c r="G204" s="397"/>
      <c r="H204" s="367" t="s">
        <v>126</v>
      </c>
    </row>
    <row r="205" spans="1:10" ht="15" customHeight="1">
      <c r="A205" s="623"/>
      <c r="B205" s="653"/>
      <c r="C205" s="656"/>
      <c r="D205" s="651" t="s">
        <v>138</v>
      </c>
      <c r="E205" s="461"/>
      <c r="F205" s="346">
        <f>F199</f>
        <v>6000537</v>
      </c>
      <c r="G205" s="346">
        <f>G199</f>
        <v>1593790</v>
      </c>
      <c r="H205" s="484">
        <f>F205+G205</f>
        <v>7594327</v>
      </c>
    </row>
    <row r="206" spans="1:10" ht="15" customHeight="1">
      <c r="A206" s="623"/>
      <c r="B206" s="653"/>
      <c r="C206" s="656"/>
      <c r="D206" s="631"/>
      <c r="E206" s="397">
        <v>0</v>
      </c>
      <c r="F206" s="354">
        <f>F202</f>
        <v>2009393</v>
      </c>
      <c r="G206" s="397"/>
      <c r="H206" s="483">
        <f>F206</f>
        <v>2009393</v>
      </c>
    </row>
    <row r="207" spans="1:10" ht="15" customHeight="1">
      <c r="A207" s="623"/>
      <c r="B207" s="653"/>
      <c r="C207" s="656"/>
      <c r="D207" s="651" t="s">
        <v>139</v>
      </c>
      <c r="E207" s="458"/>
      <c r="F207" s="346">
        <f>F201</f>
        <v>6000537</v>
      </c>
      <c r="G207" s="346">
        <f>G205</f>
        <v>1593790</v>
      </c>
      <c r="H207" s="484">
        <f>F207+G207</f>
        <v>7594327</v>
      </c>
    </row>
    <row r="208" spans="1:10" ht="15" customHeight="1" thickBot="1">
      <c r="A208" s="624"/>
      <c r="B208" s="654"/>
      <c r="C208" s="657"/>
      <c r="D208" s="633"/>
      <c r="E208" s="496"/>
      <c r="F208" s="497">
        <f>F202</f>
        <v>2009393</v>
      </c>
      <c r="G208" s="496"/>
      <c r="H208" s="498">
        <f>F208</f>
        <v>2009393</v>
      </c>
    </row>
    <row r="209" spans="1:9" ht="15" customHeight="1">
      <c r="A209" s="622" t="s">
        <v>107</v>
      </c>
      <c r="B209" s="625" t="s">
        <v>93</v>
      </c>
      <c r="C209" s="626"/>
      <c r="D209" s="630" t="s">
        <v>90</v>
      </c>
      <c r="E209" s="420">
        <v>0</v>
      </c>
      <c r="F209" s="420">
        <f>F203</f>
        <v>0</v>
      </c>
      <c r="G209" s="420">
        <v>0</v>
      </c>
      <c r="H209" s="499">
        <v>0</v>
      </c>
    </row>
    <row r="210" spans="1:9" ht="15" customHeight="1">
      <c r="A210" s="623"/>
      <c r="B210" s="627"/>
      <c r="C210" s="626"/>
      <c r="D210" s="631"/>
      <c r="E210" s="420"/>
      <c r="F210" s="488" t="s">
        <v>126</v>
      </c>
      <c r="G210" s="423"/>
      <c r="H210" s="489" t="s">
        <v>126</v>
      </c>
    </row>
    <row r="211" spans="1:9" ht="15" customHeight="1">
      <c r="A211" s="623"/>
      <c r="B211" s="627"/>
      <c r="C211" s="626"/>
      <c r="D211" s="632" t="s">
        <v>91</v>
      </c>
      <c r="E211" s="418">
        <v>0</v>
      </c>
      <c r="F211" s="420">
        <f>F205</f>
        <v>6000537</v>
      </c>
      <c r="G211" s="420">
        <f t="shared" ref="G211:H211" si="16">G205</f>
        <v>1593790</v>
      </c>
      <c r="H211" s="499">
        <f t="shared" si="16"/>
        <v>7594327</v>
      </c>
    </row>
    <row r="212" spans="1:9" ht="15" customHeight="1">
      <c r="A212" s="623"/>
      <c r="B212" s="627"/>
      <c r="C212" s="626"/>
      <c r="D212" s="631"/>
      <c r="E212" s="423"/>
      <c r="F212" s="481">
        <f>F206</f>
        <v>2009393</v>
      </c>
      <c r="G212" s="423"/>
      <c r="H212" s="424">
        <f>H208</f>
        <v>2009393</v>
      </c>
    </row>
    <row r="213" spans="1:9" ht="15" customHeight="1">
      <c r="A213" s="623"/>
      <c r="B213" s="627"/>
      <c r="C213" s="626"/>
      <c r="D213" s="632" t="s">
        <v>92</v>
      </c>
      <c r="E213" s="418">
        <v>0</v>
      </c>
      <c r="F213" s="418">
        <f>F211</f>
        <v>6000537</v>
      </c>
      <c r="G213" s="418">
        <f>G211</f>
        <v>1593790</v>
      </c>
      <c r="H213" s="419">
        <f>H207</f>
        <v>7594327</v>
      </c>
    </row>
    <row r="214" spans="1:9" ht="15" customHeight="1" thickBot="1">
      <c r="A214" s="624"/>
      <c r="B214" s="628"/>
      <c r="C214" s="629"/>
      <c r="D214" s="633"/>
      <c r="E214" s="425"/>
      <c r="F214" s="426">
        <f>F212</f>
        <v>2009393</v>
      </c>
      <c r="G214" s="425"/>
      <c r="H214" s="427">
        <f>H208</f>
        <v>2009393</v>
      </c>
    </row>
    <row r="215" spans="1:9" ht="12.75" customHeight="1">
      <c r="A215" s="634" t="s">
        <v>117</v>
      </c>
      <c r="B215" s="635"/>
      <c r="C215" s="635"/>
      <c r="D215" s="640" t="s">
        <v>90</v>
      </c>
      <c r="E215" s="500">
        <f>E101+E167+E191</f>
        <v>61486600</v>
      </c>
      <c r="F215" s="500">
        <f>F101+F131+F167+F191+F209</f>
        <v>19645700</v>
      </c>
      <c r="G215" s="500">
        <f>G101+G131+G167+G191</f>
        <v>2960700</v>
      </c>
      <c r="H215" s="501">
        <f>E215+F215+G215</f>
        <v>84093000</v>
      </c>
      <c r="I215" s="46"/>
    </row>
    <row r="216" spans="1:9" ht="12.75" customHeight="1">
      <c r="A216" s="636"/>
      <c r="B216" s="637"/>
      <c r="C216" s="637"/>
      <c r="D216" s="641"/>
      <c r="E216" s="502"/>
      <c r="F216" s="503">
        <f>F102+F132+F168+F192+F209</f>
        <v>6623000</v>
      </c>
      <c r="G216" s="502"/>
      <c r="H216" s="504">
        <f>F216</f>
        <v>6623000</v>
      </c>
    </row>
    <row r="217" spans="1:9">
      <c r="A217" s="636"/>
      <c r="B217" s="637"/>
      <c r="C217" s="637"/>
      <c r="D217" s="642" t="s">
        <v>91</v>
      </c>
      <c r="E217" s="505">
        <f>E103+E133+E169+E193+E211</f>
        <v>61485974</v>
      </c>
      <c r="F217" s="505">
        <f>F103+F133+F169+F193+F211</f>
        <v>19248255</v>
      </c>
      <c r="G217" s="505">
        <f>G103+G133+G169+G211</f>
        <v>2860840</v>
      </c>
      <c r="H217" s="506">
        <f>E217+F217+G217</f>
        <v>83595069</v>
      </c>
      <c r="I217" s="507"/>
    </row>
    <row r="218" spans="1:9">
      <c r="A218" s="636"/>
      <c r="B218" s="637"/>
      <c r="C218" s="637"/>
      <c r="D218" s="643"/>
      <c r="E218" s="508"/>
      <c r="F218" s="503">
        <f>F104+F170+F212</f>
        <v>6625843</v>
      </c>
      <c r="G218" s="502"/>
      <c r="H218" s="504">
        <f>F218</f>
        <v>6625843</v>
      </c>
    </row>
    <row r="219" spans="1:9">
      <c r="A219" s="636"/>
      <c r="B219" s="637"/>
      <c r="C219" s="637"/>
      <c r="D219" s="644" t="s">
        <v>92</v>
      </c>
      <c r="E219" s="505">
        <f>E217-E215</f>
        <v>-626</v>
      </c>
      <c r="F219" s="505">
        <f>F217-F215</f>
        <v>-397445</v>
      </c>
      <c r="G219" s="505">
        <f>G217-G215</f>
        <v>-99860</v>
      </c>
      <c r="H219" s="509">
        <f>E219+F219+G219</f>
        <v>-497931</v>
      </c>
    </row>
    <row r="220" spans="1:9" ht="14.25" thickBot="1">
      <c r="A220" s="638"/>
      <c r="B220" s="639"/>
      <c r="C220" s="639"/>
      <c r="D220" s="645"/>
      <c r="E220" s="510"/>
      <c r="F220" s="511">
        <f>F218-F216</f>
        <v>2843</v>
      </c>
      <c r="G220" s="512"/>
      <c r="H220" s="513">
        <f>H218-H216</f>
        <v>2843</v>
      </c>
    </row>
    <row r="221" spans="1:9">
      <c r="A221" s="514"/>
      <c r="B221" s="514"/>
      <c r="C221" s="514"/>
      <c r="D221" s="515"/>
      <c r="E221" s="515"/>
      <c r="F221" s="515"/>
      <c r="G221" s="516"/>
      <c r="H221" s="516"/>
    </row>
    <row r="222" spans="1:9">
      <c r="F222" s="46"/>
      <c r="G222" s="46"/>
    </row>
    <row r="223" spans="1:9">
      <c r="F223" s="507"/>
    </row>
  </sheetData>
  <mergeCells count="125">
    <mergeCell ref="A1:H1"/>
    <mergeCell ref="A2:B2"/>
    <mergeCell ref="A3:C3"/>
    <mergeCell ref="D3:D4"/>
    <mergeCell ref="E3:E4"/>
    <mergeCell ref="F3:F4"/>
    <mergeCell ref="G3:G4"/>
    <mergeCell ref="H3:H4"/>
    <mergeCell ref="C47:C52"/>
    <mergeCell ref="C53:C58"/>
    <mergeCell ref="A59:A106"/>
    <mergeCell ref="B59:B64"/>
    <mergeCell ref="C59:C64"/>
    <mergeCell ref="B65:B100"/>
    <mergeCell ref="C65:C70"/>
    <mergeCell ref="C71:C76"/>
    <mergeCell ref="C77:C82"/>
    <mergeCell ref="C83:C88"/>
    <mergeCell ref="A5:A58"/>
    <mergeCell ref="B5:B46"/>
    <mergeCell ref="C5:C10"/>
    <mergeCell ref="C11:C16"/>
    <mergeCell ref="C17:C22"/>
    <mergeCell ref="C23:C28"/>
    <mergeCell ref="C29:C34"/>
    <mergeCell ref="C35:C40"/>
    <mergeCell ref="C41:C46"/>
    <mergeCell ref="B47:B58"/>
    <mergeCell ref="A107:A112"/>
    <mergeCell ref="B107:B112"/>
    <mergeCell ref="C107:C112"/>
    <mergeCell ref="D107:D108"/>
    <mergeCell ref="D109:D110"/>
    <mergeCell ref="D111:D112"/>
    <mergeCell ref="C89:C94"/>
    <mergeCell ref="C95:C100"/>
    <mergeCell ref="B101:C106"/>
    <mergeCell ref="D101:D102"/>
    <mergeCell ref="D103:D104"/>
    <mergeCell ref="D105:D106"/>
    <mergeCell ref="A113:A136"/>
    <mergeCell ref="B113:B118"/>
    <mergeCell ref="C113:C118"/>
    <mergeCell ref="D113:D114"/>
    <mergeCell ref="D115:D116"/>
    <mergeCell ref="D117:D118"/>
    <mergeCell ref="B119:B130"/>
    <mergeCell ref="C119:C124"/>
    <mergeCell ref="D119:D120"/>
    <mergeCell ref="D121:D122"/>
    <mergeCell ref="D123:D124"/>
    <mergeCell ref="C125:C130"/>
    <mergeCell ref="D125:D126"/>
    <mergeCell ref="D127:D128"/>
    <mergeCell ref="D129:D130"/>
    <mergeCell ref="B131:C136"/>
    <mergeCell ref="D131:D132"/>
    <mergeCell ref="D133:D134"/>
    <mergeCell ref="D135:D136"/>
    <mergeCell ref="A137:A160"/>
    <mergeCell ref="B137:B154"/>
    <mergeCell ref="C137:C142"/>
    <mergeCell ref="D137:D138"/>
    <mergeCell ref="D139:D140"/>
    <mergeCell ref="D141:D142"/>
    <mergeCell ref="C143:C148"/>
    <mergeCell ref="D143:D144"/>
    <mergeCell ref="D145:D146"/>
    <mergeCell ref="D147:D148"/>
    <mergeCell ref="C149:C154"/>
    <mergeCell ref="D149:D150"/>
    <mergeCell ref="D151:D152"/>
    <mergeCell ref="D153:D154"/>
    <mergeCell ref="B155:B160"/>
    <mergeCell ref="C155:C160"/>
    <mergeCell ref="D155:D156"/>
    <mergeCell ref="D157:D158"/>
    <mergeCell ref="D159:D160"/>
    <mergeCell ref="A161:A172"/>
    <mergeCell ref="B161:B166"/>
    <mergeCell ref="C161:C166"/>
    <mergeCell ref="D161:D162"/>
    <mergeCell ref="D163:D164"/>
    <mergeCell ref="D165:D166"/>
    <mergeCell ref="B167:C172"/>
    <mergeCell ref="D167:D168"/>
    <mergeCell ref="D169:D170"/>
    <mergeCell ref="D171:D172"/>
    <mergeCell ref="C185:C190"/>
    <mergeCell ref="D185:D186"/>
    <mergeCell ref="D187:D188"/>
    <mergeCell ref="D189:D190"/>
    <mergeCell ref="B191:C196"/>
    <mergeCell ref="D191:D192"/>
    <mergeCell ref="D193:D194"/>
    <mergeCell ref="D195:D196"/>
    <mergeCell ref="A173:A196"/>
    <mergeCell ref="B173:B190"/>
    <mergeCell ref="C173:C178"/>
    <mergeCell ref="D173:D174"/>
    <mergeCell ref="D175:D176"/>
    <mergeCell ref="D177:D178"/>
    <mergeCell ref="C179:C184"/>
    <mergeCell ref="D179:D180"/>
    <mergeCell ref="D181:D182"/>
    <mergeCell ref="D183:D184"/>
    <mergeCell ref="A197:A208"/>
    <mergeCell ref="B197:B202"/>
    <mergeCell ref="C197:C202"/>
    <mergeCell ref="D197:D198"/>
    <mergeCell ref="D199:D200"/>
    <mergeCell ref="B203:B208"/>
    <mergeCell ref="C203:C208"/>
    <mergeCell ref="D203:D204"/>
    <mergeCell ref="D205:D206"/>
    <mergeCell ref="D207:D208"/>
    <mergeCell ref="A209:A214"/>
    <mergeCell ref="B209:C214"/>
    <mergeCell ref="D209:D210"/>
    <mergeCell ref="D211:D212"/>
    <mergeCell ref="D213:D214"/>
    <mergeCell ref="A215:C220"/>
    <mergeCell ref="D215:D216"/>
    <mergeCell ref="D217:D218"/>
    <mergeCell ref="D219:D220"/>
  </mergeCells>
  <phoneticPr fontId="4" type="noConversion"/>
  <printOptions horizontalCentered="1"/>
  <pageMargins left="0.70866141732283472" right="0.70866141732283472" top="0.47244094488188981" bottom="0.59055118110236227" header="0.31496062992125984" footer="0.51181102362204722"/>
  <pageSetup paperSize="9" scale="99" orientation="portrait" r:id="rId1"/>
  <rowBreaks count="4" manualBreakCount="4">
    <brk id="52" max="7" man="1"/>
    <brk id="100" max="7" man="1"/>
    <brk id="148" max="7" man="1"/>
    <brk id="196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"/>
  <sheetViews>
    <sheetView workbookViewId="0">
      <selection activeCell="D36" sqref="D36"/>
    </sheetView>
  </sheetViews>
  <sheetFormatPr defaultRowHeight="13.5"/>
  <sheetData>
    <row r="1" spans="1:14" ht="18.75">
      <c r="A1" s="919" t="s">
        <v>156</v>
      </c>
      <c r="B1" s="919"/>
      <c r="C1" s="919"/>
      <c r="D1" s="919"/>
      <c r="E1" s="919"/>
      <c r="F1" s="919"/>
      <c r="G1" s="919"/>
      <c r="H1" s="919"/>
      <c r="I1" s="919"/>
      <c r="J1" s="919"/>
      <c r="K1" s="919"/>
      <c r="L1" s="919"/>
      <c r="M1" s="919"/>
      <c r="N1" s="919"/>
    </row>
    <row r="2" spans="1:14" ht="14.25" thickBot="1">
      <c r="A2" s="921" t="s">
        <v>157</v>
      </c>
      <c r="B2" s="922"/>
      <c r="C2" s="922"/>
      <c r="D2" s="849"/>
      <c r="E2" s="849"/>
      <c r="F2" s="849"/>
      <c r="G2" s="850"/>
      <c r="H2" s="850"/>
      <c r="I2" s="850"/>
      <c r="J2" s="850"/>
      <c r="K2" s="851"/>
      <c r="L2" s="851"/>
      <c r="M2" s="920" t="s">
        <v>158</v>
      </c>
      <c r="N2" s="920"/>
    </row>
    <row r="3" spans="1:14" ht="22.5">
      <c r="A3" s="909" t="s">
        <v>3</v>
      </c>
      <c r="B3" s="911" t="s">
        <v>4</v>
      </c>
      <c r="C3" s="913" t="s">
        <v>5</v>
      </c>
      <c r="D3" s="794" t="s">
        <v>159</v>
      </c>
      <c r="E3" s="794" t="s">
        <v>160</v>
      </c>
      <c r="F3" s="915" t="s">
        <v>161</v>
      </c>
      <c r="G3" s="916"/>
      <c r="H3" s="917" t="s">
        <v>3</v>
      </c>
      <c r="I3" s="923" t="s">
        <v>4</v>
      </c>
      <c r="J3" s="923" t="s">
        <v>5</v>
      </c>
      <c r="K3" s="794" t="s">
        <v>159</v>
      </c>
      <c r="L3" s="794" t="s">
        <v>160</v>
      </c>
      <c r="M3" s="915" t="s">
        <v>161</v>
      </c>
      <c r="N3" s="925"/>
    </row>
    <row r="4" spans="1:14" ht="14.25" thickBot="1">
      <c r="A4" s="910"/>
      <c r="B4" s="912"/>
      <c r="C4" s="914"/>
      <c r="D4" s="795" t="s">
        <v>12</v>
      </c>
      <c r="E4" s="795" t="s">
        <v>13</v>
      </c>
      <c r="F4" s="843" t="s">
        <v>162</v>
      </c>
      <c r="G4" s="791" t="s">
        <v>163</v>
      </c>
      <c r="H4" s="918"/>
      <c r="I4" s="924"/>
      <c r="J4" s="924"/>
      <c r="K4" s="795" t="s">
        <v>12</v>
      </c>
      <c r="L4" s="795" t="s">
        <v>13</v>
      </c>
      <c r="M4" s="843" t="s">
        <v>162</v>
      </c>
      <c r="N4" s="852" t="s">
        <v>163</v>
      </c>
    </row>
    <row r="5" spans="1:14" ht="14.25" thickTop="1">
      <c r="A5" s="783" t="s">
        <v>15</v>
      </c>
      <c r="B5" s="782"/>
      <c r="C5" s="907"/>
      <c r="D5" s="796">
        <v>84276</v>
      </c>
      <c r="E5" s="796">
        <v>83526</v>
      </c>
      <c r="F5" s="796">
        <v>-750</v>
      </c>
      <c r="G5" s="797">
        <v>-0.88993307703260704</v>
      </c>
      <c r="H5" s="908" t="s">
        <v>15</v>
      </c>
      <c r="I5" s="782"/>
      <c r="J5" s="907"/>
      <c r="K5" s="796">
        <v>84276</v>
      </c>
      <c r="L5" s="796">
        <v>83526</v>
      </c>
      <c r="M5" s="796">
        <v>-750</v>
      </c>
      <c r="N5" s="798">
        <v>-0.88993307703260704</v>
      </c>
    </row>
    <row r="6" spans="1:14" ht="16.5">
      <c r="A6" s="824" t="s">
        <v>164</v>
      </c>
      <c r="B6" s="844"/>
      <c r="C6" s="838"/>
      <c r="D6" s="801">
        <v>60917</v>
      </c>
      <c r="E6" s="801">
        <v>59723</v>
      </c>
      <c r="F6" s="801">
        <v>-1194</v>
      </c>
      <c r="G6" s="802">
        <v>-1.9600439942873089</v>
      </c>
      <c r="H6" s="803" t="s">
        <v>165</v>
      </c>
      <c r="I6" s="803"/>
      <c r="J6" s="784"/>
      <c r="K6" s="799">
        <v>67244</v>
      </c>
      <c r="L6" s="800">
        <v>66121</v>
      </c>
      <c r="M6" s="801">
        <v>-1123</v>
      </c>
      <c r="N6" s="804">
        <v>-1.6700374754624947</v>
      </c>
    </row>
    <row r="7" spans="1:14">
      <c r="A7" s="805"/>
      <c r="B7" s="815" t="s">
        <v>166</v>
      </c>
      <c r="C7" s="816"/>
      <c r="D7" s="847">
        <v>60917</v>
      </c>
      <c r="E7" s="848">
        <v>59723</v>
      </c>
      <c r="F7" s="807">
        <v>-1194</v>
      </c>
      <c r="G7" s="808">
        <v>-1.9600439942873089</v>
      </c>
      <c r="H7" s="809"/>
      <c r="I7" s="810" t="s">
        <v>167</v>
      </c>
      <c r="J7" s="811"/>
      <c r="K7" s="812">
        <v>55115</v>
      </c>
      <c r="L7" s="813">
        <v>53921</v>
      </c>
      <c r="M7" s="807">
        <v>-1194</v>
      </c>
      <c r="N7" s="814">
        <v>-2.1663793885512113</v>
      </c>
    </row>
    <row r="8" spans="1:14">
      <c r="A8" s="817"/>
      <c r="B8" s="818"/>
      <c r="C8" s="819" t="s">
        <v>168</v>
      </c>
      <c r="D8" s="806">
        <v>60339</v>
      </c>
      <c r="E8" s="854">
        <v>59723</v>
      </c>
      <c r="F8" s="855">
        <v>-616</v>
      </c>
      <c r="G8" s="856">
        <v>-1.0208985896352276</v>
      </c>
      <c r="H8" s="857"/>
      <c r="I8" s="858"/>
      <c r="J8" s="859" t="s">
        <v>125</v>
      </c>
      <c r="K8" s="855">
        <v>34287</v>
      </c>
      <c r="L8" s="860">
        <v>33884</v>
      </c>
      <c r="M8" s="855">
        <v>-403</v>
      </c>
      <c r="N8" s="861">
        <v>-1.1753725901945344</v>
      </c>
    </row>
    <row r="9" spans="1:14">
      <c r="A9" s="820"/>
      <c r="B9" s="821"/>
      <c r="C9" s="822" t="s">
        <v>169</v>
      </c>
      <c r="D9" s="823">
        <v>578</v>
      </c>
      <c r="E9" s="862">
        <v>0</v>
      </c>
      <c r="F9" s="855">
        <v>-578</v>
      </c>
      <c r="G9" s="863">
        <v>-100</v>
      </c>
      <c r="H9" s="857"/>
      <c r="I9" s="864"/>
      <c r="J9" s="859" t="s">
        <v>128</v>
      </c>
      <c r="K9" s="865">
        <v>11649</v>
      </c>
      <c r="L9" s="866">
        <v>11062</v>
      </c>
      <c r="M9" s="855">
        <v>-587</v>
      </c>
      <c r="N9" s="861">
        <v>-5.0390591467078725</v>
      </c>
    </row>
    <row r="10" spans="1:14" ht="22.5">
      <c r="A10" s="824" t="s">
        <v>122</v>
      </c>
      <c r="B10" s="825"/>
      <c r="C10" s="826"/>
      <c r="D10" s="827">
        <v>500</v>
      </c>
      <c r="E10" s="867">
        <v>700</v>
      </c>
      <c r="F10" s="868">
        <v>200</v>
      </c>
      <c r="G10" s="869">
        <v>40</v>
      </c>
      <c r="H10" s="857"/>
      <c r="I10" s="864"/>
      <c r="J10" s="874" t="s">
        <v>170</v>
      </c>
      <c r="K10" s="865">
        <v>3869</v>
      </c>
      <c r="L10" s="866">
        <v>3746</v>
      </c>
      <c r="M10" s="855">
        <v>-123</v>
      </c>
      <c r="N10" s="861">
        <v>-3.179116050659085</v>
      </c>
    </row>
    <row r="11" spans="1:14" ht="22.5">
      <c r="A11" s="828"/>
      <c r="B11" s="829" t="s">
        <v>171</v>
      </c>
      <c r="C11" s="830"/>
      <c r="D11" s="831">
        <v>500</v>
      </c>
      <c r="E11" s="873">
        <v>700</v>
      </c>
      <c r="F11" s="855">
        <v>200</v>
      </c>
      <c r="G11" s="856">
        <v>40</v>
      </c>
      <c r="H11" s="857"/>
      <c r="I11" s="864"/>
      <c r="J11" s="874" t="s">
        <v>172</v>
      </c>
      <c r="K11" s="865">
        <v>4790</v>
      </c>
      <c r="L11" s="866">
        <v>4649</v>
      </c>
      <c r="M11" s="855">
        <v>-141</v>
      </c>
      <c r="N11" s="861">
        <v>-2.9436325678496869</v>
      </c>
    </row>
    <row r="12" spans="1:14">
      <c r="A12" s="832"/>
      <c r="B12" s="833"/>
      <c r="C12" s="834" t="s">
        <v>173</v>
      </c>
      <c r="D12" s="835">
        <v>300</v>
      </c>
      <c r="E12" s="875">
        <v>400</v>
      </c>
      <c r="F12" s="855">
        <v>100</v>
      </c>
      <c r="G12" s="856">
        <v>33.333333333333329</v>
      </c>
      <c r="H12" s="857"/>
      <c r="I12" s="864"/>
      <c r="J12" s="874" t="s">
        <v>174</v>
      </c>
      <c r="K12" s="865">
        <v>200</v>
      </c>
      <c r="L12" s="866">
        <v>260</v>
      </c>
      <c r="M12" s="855">
        <v>60</v>
      </c>
      <c r="N12" s="861">
        <v>30</v>
      </c>
    </row>
    <row r="13" spans="1:14" ht="16.5">
      <c r="A13" s="836"/>
      <c r="B13" s="837"/>
      <c r="C13" s="834" t="s">
        <v>175</v>
      </c>
      <c r="D13" s="835">
        <v>200</v>
      </c>
      <c r="E13" s="875">
        <v>300</v>
      </c>
      <c r="F13" s="855">
        <v>100</v>
      </c>
      <c r="G13" s="856">
        <v>50</v>
      </c>
      <c r="H13" s="878"/>
      <c r="I13" s="879" t="s">
        <v>176</v>
      </c>
      <c r="J13" s="880"/>
      <c r="K13" s="871">
        <v>1280</v>
      </c>
      <c r="L13" s="872">
        <v>1351</v>
      </c>
      <c r="M13" s="855">
        <v>71</v>
      </c>
      <c r="N13" s="861">
        <v>5.546875</v>
      </c>
    </row>
    <row r="14" spans="1:14">
      <c r="A14" s="824" t="s">
        <v>177</v>
      </c>
      <c r="B14" s="785"/>
      <c r="C14" s="786"/>
      <c r="D14" s="839">
        <v>7352</v>
      </c>
      <c r="E14" s="876">
        <v>7596</v>
      </c>
      <c r="F14" s="868">
        <v>244</v>
      </c>
      <c r="G14" s="877">
        <v>3.3188248095756254</v>
      </c>
      <c r="H14" s="882"/>
      <c r="I14" s="870"/>
      <c r="J14" s="883" t="s">
        <v>178</v>
      </c>
      <c r="K14" s="865">
        <v>650</v>
      </c>
      <c r="L14" s="866">
        <v>738</v>
      </c>
      <c r="M14" s="855">
        <v>88</v>
      </c>
      <c r="N14" s="861">
        <v>13.538461538461538</v>
      </c>
    </row>
    <row r="15" spans="1:14">
      <c r="A15" s="840"/>
      <c r="B15" s="790" t="s">
        <v>179</v>
      </c>
      <c r="C15" s="787"/>
      <c r="D15" s="841">
        <v>7352</v>
      </c>
      <c r="E15" s="881">
        <v>7596</v>
      </c>
      <c r="F15" s="855">
        <v>244</v>
      </c>
      <c r="G15" s="856">
        <v>3.3188248095756254</v>
      </c>
      <c r="H15" s="882"/>
      <c r="I15" s="884"/>
      <c r="J15" s="885" t="s">
        <v>180</v>
      </c>
      <c r="K15" s="886">
        <v>630</v>
      </c>
      <c r="L15" s="887">
        <v>613</v>
      </c>
      <c r="M15" s="855">
        <v>-17</v>
      </c>
      <c r="N15" s="861">
        <v>-2.6984126984126986</v>
      </c>
    </row>
    <row r="16" spans="1:14">
      <c r="A16" s="817"/>
      <c r="B16" s="789"/>
      <c r="C16" s="788" t="s">
        <v>181</v>
      </c>
      <c r="D16" s="841">
        <v>5931</v>
      </c>
      <c r="E16" s="881">
        <v>6002</v>
      </c>
      <c r="F16" s="855">
        <v>71</v>
      </c>
      <c r="G16" s="856">
        <v>1.1970999831394369</v>
      </c>
      <c r="H16" s="897" t="s">
        <v>182</v>
      </c>
      <c r="I16" s="898"/>
      <c r="J16" s="891"/>
      <c r="K16" s="899">
        <v>14011</v>
      </c>
      <c r="L16" s="900">
        <v>14384</v>
      </c>
      <c r="M16" s="868">
        <v>373</v>
      </c>
      <c r="N16" s="901">
        <v>2.6621939904360858</v>
      </c>
    </row>
    <row r="17" spans="1:14" ht="21.75" thickBot="1">
      <c r="A17" s="792"/>
      <c r="B17" s="842"/>
      <c r="C17" s="845" t="s">
        <v>183</v>
      </c>
      <c r="D17" s="846">
        <v>1421</v>
      </c>
      <c r="E17" s="888">
        <v>1594</v>
      </c>
      <c r="F17" s="889">
        <v>173</v>
      </c>
      <c r="G17" s="890">
        <v>12.174524982406757</v>
      </c>
      <c r="H17" s="893"/>
      <c r="I17" s="894" t="s">
        <v>184</v>
      </c>
      <c r="J17" s="858"/>
      <c r="K17" s="902">
        <v>5211</v>
      </c>
      <c r="L17" s="903">
        <v>5584</v>
      </c>
      <c r="M17" s="855">
        <v>373</v>
      </c>
      <c r="N17" s="861">
        <v>7.1579351372097495</v>
      </c>
    </row>
    <row r="18" spans="1:14" ht="17.25" thickBot="1">
      <c r="A18" s="853"/>
      <c r="B18" s="793"/>
      <c r="C18" s="793"/>
      <c r="D18" s="793"/>
      <c r="E18" s="892"/>
      <c r="F18" s="892"/>
      <c r="G18" s="892"/>
      <c r="H18" s="895"/>
      <c r="I18" s="896"/>
      <c r="J18" s="896" t="s">
        <v>185</v>
      </c>
      <c r="K18" s="904">
        <v>5211</v>
      </c>
      <c r="L18" s="905">
        <v>5584</v>
      </c>
      <c r="M18" s="889">
        <v>373</v>
      </c>
      <c r="N18" s="906">
        <v>7.1579351372097495</v>
      </c>
    </row>
  </sheetData>
  <mergeCells count="13">
    <mergeCell ref="A1:N1"/>
    <mergeCell ref="M2:N2"/>
    <mergeCell ref="A2:C2"/>
    <mergeCell ref="I3:I4"/>
    <mergeCell ref="J3:J4"/>
    <mergeCell ref="M3:N3"/>
    <mergeCell ref="A5:C5"/>
    <mergeCell ref="H5:J5"/>
    <mergeCell ref="A3:A4"/>
    <mergeCell ref="B3:B4"/>
    <mergeCell ref="C3:C4"/>
    <mergeCell ref="F3:G3"/>
    <mergeCell ref="H3:H4"/>
  </mergeCells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4</vt:i4>
      </vt:variant>
      <vt:variant>
        <vt:lpstr>이름이 지정된 범위</vt:lpstr>
      </vt:variant>
      <vt:variant>
        <vt:i4>4</vt:i4>
      </vt:variant>
    </vt:vector>
  </HeadingPairs>
  <TitlesOfParts>
    <vt:vector size="8" baseType="lpstr">
      <vt:lpstr>2018년 결산서 총괄표</vt:lpstr>
      <vt:lpstr>세입</vt:lpstr>
      <vt:lpstr>세출 </vt:lpstr>
      <vt:lpstr>2019년 1차 추가경정예산</vt:lpstr>
      <vt:lpstr>세입!Print_Area</vt:lpstr>
      <vt:lpstr>'세출 '!Print_Area</vt:lpstr>
      <vt:lpstr>세입!Print_Titles</vt:lpstr>
      <vt:lpstr>'세출 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사랑단기1</dc:creator>
  <cp:lastModifiedBy>사랑단기1</cp:lastModifiedBy>
  <dcterms:created xsi:type="dcterms:W3CDTF">2019-03-29T00:28:49Z</dcterms:created>
  <dcterms:modified xsi:type="dcterms:W3CDTF">2019-03-29T00:33:57Z</dcterms:modified>
</cp:coreProperties>
</file>